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Бюджетный отдел\Проект2020\ПРОЕКТ\"/>
    </mc:Choice>
  </mc:AlternateContent>
  <xr:revisionPtr revIDLastSave="0" documentId="13_ncr:1_{ECB7C3C2-62AE-4E83-9D54-44099D9A6047}" xr6:coauthVersionLast="47" xr6:coauthVersionMax="47" xr10:uidLastSave="{00000000-0000-0000-0000-000000000000}"/>
  <bookViews>
    <workbookView xWindow="-120" yWindow="-120" windowWidth="19440" windowHeight="15000" activeTab="4" xr2:uid="{00000000-000D-0000-FFFF-FFFF00000000}"/>
  </bookViews>
  <sheets>
    <sheet name="Лист1" sheetId="1" r:id="rId1"/>
    <sheet name="Лист2" sheetId="2" r:id="rId2"/>
    <sheet name="2020" sheetId="6" r:id="rId3"/>
    <sheet name="2020 (2)" sheetId="7" r:id="rId4"/>
    <sheet name="2020 (3)" sheetId="8" r:id="rId5"/>
  </sheets>
  <definedNames>
    <definedName name="_xlnm._FilterDatabase" localSheetId="2" hidden="1">'2020'!$A$18:$V$400</definedName>
    <definedName name="_xlnm._FilterDatabase" localSheetId="3" hidden="1">'2020 (2)'!$A$18:$R$293</definedName>
    <definedName name="_xlnm._FilterDatabase" localSheetId="4" hidden="1">'2020 (3)'!$A$18:$S$265</definedName>
    <definedName name="_xlnm.Print_Titles" localSheetId="2">'2020'!$14:$17</definedName>
    <definedName name="_xlnm.Print_Titles" localSheetId="3">'2020 (2)'!$14:$17</definedName>
    <definedName name="_xlnm.Print_Titles" localSheetId="4">'2020 (3)'!$14:$17</definedName>
    <definedName name="_xlnm.Print_Area" localSheetId="2">'2020'!$A$1:$U$404</definedName>
    <definedName name="_xlnm.Print_Area" localSheetId="3">'2020 (2)'!$A$1:$R$296</definedName>
    <definedName name="_xlnm.Print_Area" localSheetId="4">'2020 (3)'!$A$1:$R$267</definedName>
  </definedNames>
  <calcPr calcId="191029"/>
</workbook>
</file>

<file path=xl/calcChain.xml><?xml version="1.0" encoding="utf-8"?>
<calcChain xmlns="http://schemas.openxmlformats.org/spreadsheetml/2006/main">
  <c r="F81" i="8" l="1"/>
  <c r="J81" i="8"/>
  <c r="M81" i="8"/>
  <c r="M115" i="8"/>
  <c r="J115" i="8"/>
  <c r="F115" i="8"/>
  <c r="M114" i="8"/>
  <c r="J114" i="8"/>
  <c r="F114" i="8"/>
  <c r="M113" i="8"/>
  <c r="J113" i="8"/>
  <c r="F113" i="8"/>
  <c r="M112" i="8"/>
  <c r="J112" i="8"/>
  <c r="F112" i="8"/>
  <c r="M117" i="8"/>
  <c r="J117" i="8"/>
  <c r="F117" i="8"/>
  <c r="M116" i="8"/>
  <c r="J116" i="8"/>
  <c r="F116" i="8"/>
  <c r="M111" i="8"/>
  <c r="J111" i="8"/>
  <c r="F111" i="8"/>
  <c r="M110" i="8"/>
  <c r="J110" i="8"/>
  <c r="F110" i="8"/>
  <c r="M50" i="8"/>
  <c r="J50" i="8"/>
  <c r="F50" i="8"/>
  <c r="M245" i="8"/>
  <c r="J245" i="8"/>
  <c r="F245" i="8"/>
  <c r="M244" i="8"/>
  <c r="J244" i="8"/>
  <c r="F244" i="8"/>
  <c r="M243" i="8"/>
  <c r="J243" i="8"/>
  <c r="F243" i="8"/>
  <c r="M240" i="8"/>
  <c r="J240" i="8"/>
  <c r="F240" i="8"/>
  <c r="M239" i="8"/>
  <c r="J239" i="8"/>
  <c r="F239" i="8"/>
  <c r="M238" i="8"/>
  <c r="J238" i="8"/>
  <c r="F238" i="8"/>
  <c r="M237" i="8"/>
  <c r="J237" i="8"/>
  <c r="F237" i="8"/>
  <c r="M236" i="8"/>
  <c r="J236" i="8"/>
  <c r="F236" i="8"/>
  <c r="M235" i="8"/>
  <c r="J235" i="8"/>
  <c r="F235" i="8"/>
  <c r="M224" i="8"/>
  <c r="J224" i="8"/>
  <c r="F224" i="8"/>
  <c r="M232" i="8"/>
  <c r="J232" i="8"/>
  <c r="F232" i="8"/>
  <c r="M231" i="8"/>
  <c r="J231" i="8"/>
  <c r="F231" i="8"/>
  <c r="M230" i="8"/>
  <c r="J230" i="8"/>
  <c r="F230" i="8"/>
  <c r="M229" i="8"/>
  <c r="J229" i="8"/>
  <c r="F229" i="8"/>
  <c r="M228" i="8"/>
  <c r="J228" i="8"/>
  <c r="F228" i="8"/>
  <c r="M227" i="8"/>
  <c r="J227" i="8"/>
  <c r="F227" i="8"/>
  <c r="M226" i="8"/>
  <c r="J226" i="8"/>
  <c r="F226" i="8"/>
  <c r="M225" i="8"/>
  <c r="J225" i="8"/>
  <c r="F225" i="8"/>
  <c r="M242" i="8"/>
  <c r="J242" i="8"/>
  <c r="F242" i="8"/>
  <c r="M241" i="8"/>
  <c r="J241" i="8"/>
  <c r="F241" i="8"/>
  <c r="M234" i="8"/>
  <c r="J234" i="8"/>
  <c r="F234" i="8"/>
  <c r="M233" i="8"/>
  <c r="J233" i="8"/>
  <c r="F233" i="8"/>
  <c r="M99" i="8"/>
  <c r="J99" i="8"/>
  <c r="F99" i="8"/>
  <c r="M98" i="8"/>
  <c r="J98" i="8"/>
  <c r="F98" i="8"/>
  <c r="M97" i="8"/>
  <c r="J97" i="8"/>
  <c r="F97" i="8"/>
  <c r="M96" i="8"/>
  <c r="J96" i="8"/>
  <c r="F96" i="8"/>
  <c r="M93" i="8"/>
  <c r="J93" i="8"/>
  <c r="F93" i="8"/>
  <c r="M92" i="8"/>
  <c r="J92" i="8"/>
  <c r="F92" i="8"/>
  <c r="M104" i="8"/>
  <c r="J104" i="8"/>
  <c r="F104" i="8"/>
  <c r="M103" i="8"/>
  <c r="J103" i="8"/>
  <c r="F103" i="8"/>
  <c r="M102" i="8"/>
  <c r="J102" i="8"/>
  <c r="F102" i="8"/>
  <c r="M101" i="8"/>
  <c r="J101" i="8"/>
  <c r="F101" i="8"/>
  <c r="M100" i="8"/>
  <c r="J100" i="8"/>
  <c r="F100" i="8"/>
  <c r="M95" i="8"/>
  <c r="J95" i="8"/>
  <c r="F95" i="8"/>
  <c r="M94" i="8"/>
  <c r="J94" i="8"/>
  <c r="F94" i="8"/>
  <c r="M53" i="8"/>
  <c r="J53" i="8"/>
  <c r="F53" i="8"/>
  <c r="M77" i="8"/>
  <c r="J77" i="8"/>
  <c r="F77" i="8"/>
  <c r="M76" i="8"/>
  <c r="J76" i="8"/>
  <c r="F76" i="8"/>
  <c r="M75" i="8"/>
  <c r="J75" i="8"/>
  <c r="F75" i="8"/>
  <c r="M73" i="8"/>
  <c r="J73" i="8"/>
  <c r="F73" i="8"/>
  <c r="M71" i="8"/>
  <c r="J71" i="8"/>
  <c r="F71" i="8"/>
  <c r="M70" i="8"/>
  <c r="J70" i="8"/>
  <c r="F70" i="8"/>
  <c r="M69" i="8"/>
  <c r="J69" i="8"/>
  <c r="F69" i="8"/>
  <c r="M68" i="8"/>
  <c r="J68" i="8"/>
  <c r="F68" i="8"/>
  <c r="M67" i="8"/>
  <c r="J67" i="8"/>
  <c r="F67" i="8"/>
  <c r="M66" i="8"/>
  <c r="J66" i="8"/>
  <c r="F66" i="8"/>
  <c r="M89" i="8"/>
  <c r="J89" i="8"/>
  <c r="F89" i="8"/>
  <c r="M88" i="8"/>
  <c r="J88" i="8"/>
  <c r="F88" i="8"/>
  <c r="M91" i="8"/>
  <c r="J91" i="8"/>
  <c r="F91" i="8"/>
  <c r="M90" i="8"/>
  <c r="J90" i="8"/>
  <c r="F90" i="8"/>
  <c r="M87" i="8"/>
  <c r="J87" i="8"/>
  <c r="F87" i="8"/>
  <c r="M84" i="8"/>
  <c r="J84" i="8"/>
  <c r="M83" i="8"/>
  <c r="J83" i="8"/>
  <c r="M78" i="8"/>
  <c r="J78" i="8"/>
  <c r="F78" i="8"/>
  <c r="M72" i="8"/>
  <c r="J72" i="8"/>
  <c r="F72" i="8"/>
  <c r="M82" i="8"/>
  <c r="J82" i="8"/>
  <c r="F82" i="8"/>
  <c r="M74" i="8"/>
  <c r="J74" i="8"/>
  <c r="F74" i="8"/>
  <c r="M28" i="8"/>
  <c r="J28" i="8"/>
  <c r="F28" i="8"/>
  <c r="M27" i="8"/>
  <c r="J27" i="8"/>
  <c r="F27" i="8"/>
  <c r="M20" i="8"/>
  <c r="J20" i="8"/>
  <c r="F20" i="8"/>
  <c r="M19" i="8"/>
  <c r="J19" i="8"/>
  <c r="F19" i="8"/>
  <c r="M47" i="8"/>
  <c r="J47" i="8"/>
  <c r="F47" i="8"/>
  <c r="M46" i="8"/>
  <c r="J46" i="8"/>
  <c r="F46" i="8"/>
  <c r="M45" i="8"/>
  <c r="J45" i="8"/>
  <c r="F45" i="8"/>
  <c r="M44" i="8"/>
  <c r="J44" i="8"/>
  <c r="F44" i="8"/>
  <c r="M43" i="8"/>
  <c r="J43" i="8"/>
  <c r="F43" i="8"/>
  <c r="M42" i="8"/>
  <c r="J42" i="8"/>
  <c r="F42" i="8"/>
  <c r="M41" i="8"/>
  <c r="J41" i="8"/>
  <c r="F41" i="8"/>
  <c r="M40" i="8"/>
  <c r="J40" i="8"/>
  <c r="F40" i="8"/>
  <c r="L39" i="8"/>
  <c r="M39" i="8" s="1"/>
  <c r="H39" i="8"/>
  <c r="J39" i="8" s="1"/>
  <c r="F39" i="8"/>
  <c r="M36" i="8"/>
  <c r="J36" i="8"/>
  <c r="M35" i="8"/>
  <c r="J35" i="8"/>
  <c r="M32" i="8"/>
  <c r="J32" i="8"/>
  <c r="F32" i="8"/>
  <c r="M31" i="8"/>
  <c r="J31" i="8"/>
  <c r="F31" i="8"/>
  <c r="M30" i="8"/>
  <c r="J30" i="8"/>
  <c r="F30" i="8"/>
  <c r="M29" i="8"/>
  <c r="J29" i="8"/>
  <c r="F29" i="8"/>
  <c r="M24" i="8"/>
  <c r="J24" i="8"/>
  <c r="F24" i="8"/>
  <c r="M23" i="8"/>
  <c r="J23" i="8"/>
  <c r="F23" i="8"/>
  <c r="M22" i="8"/>
  <c r="J22" i="8"/>
  <c r="F22" i="8"/>
  <c r="M21" i="8"/>
  <c r="J21" i="8"/>
  <c r="F21" i="8"/>
  <c r="M259" i="8"/>
  <c r="J259" i="8"/>
  <c r="F259" i="8"/>
  <c r="M258" i="8"/>
  <c r="J258" i="8"/>
  <c r="F258" i="8"/>
  <c r="M257" i="8"/>
  <c r="J257" i="8"/>
  <c r="F257" i="8"/>
  <c r="M256" i="8"/>
  <c r="J256" i="8"/>
  <c r="F256" i="8"/>
  <c r="M255" i="8"/>
  <c r="J255" i="8"/>
  <c r="F255" i="8"/>
  <c r="M254" i="8"/>
  <c r="J254" i="8"/>
  <c r="F254" i="8"/>
  <c r="M249" i="8"/>
  <c r="J249" i="8"/>
  <c r="F249" i="8"/>
  <c r="M248" i="8"/>
  <c r="J248" i="8"/>
  <c r="F248" i="8"/>
  <c r="M247" i="8"/>
  <c r="J247" i="8"/>
  <c r="F247" i="8"/>
  <c r="M246" i="8"/>
  <c r="J246" i="8"/>
  <c r="F246" i="8"/>
  <c r="M253" i="8"/>
  <c r="J253" i="8"/>
  <c r="F253" i="8"/>
  <c r="M252" i="8"/>
  <c r="J252" i="8"/>
  <c r="F252" i="8"/>
  <c r="M251" i="8"/>
  <c r="J251" i="8"/>
  <c r="F251" i="8"/>
  <c r="M250" i="8"/>
  <c r="J250" i="8"/>
  <c r="F250" i="8"/>
  <c r="M220" i="8"/>
  <c r="J220" i="8"/>
  <c r="F220" i="8"/>
  <c r="M219" i="8"/>
  <c r="J219" i="8"/>
  <c r="F219" i="8"/>
  <c r="M218" i="8"/>
  <c r="J218" i="8"/>
  <c r="F218" i="8"/>
  <c r="M181" i="8"/>
  <c r="J181" i="8"/>
  <c r="F181" i="8"/>
  <c r="M180" i="8"/>
  <c r="J180" i="8"/>
  <c r="F180" i="8"/>
  <c r="M179" i="8"/>
  <c r="J179" i="8"/>
  <c r="F179" i="8"/>
  <c r="M172" i="8"/>
  <c r="J172" i="8"/>
  <c r="F172" i="8"/>
  <c r="M171" i="8"/>
  <c r="J171" i="8"/>
  <c r="F171" i="8"/>
  <c r="M121" i="8"/>
  <c r="J121" i="8"/>
  <c r="F121" i="8"/>
  <c r="M120" i="8"/>
  <c r="J120" i="8"/>
  <c r="F120" i="8"/>
  <c r="M119" i="8"/>
  <c r="J119" i="8"/>
  <c r="F119" i="8"/>
  <c r="M118" i="8"/>
  <c r="J118" i="8"/>
  <c r="F118" i="8"/>
  <c r="M223" i="8"/>
  <c r="J223" i="8"/>
  <c r="F223" i="8"/>
  <c r="M222" i="8"/>
  <c r="J222" i="8"/>
  <c r="F222" i="8"/>
  <c r="M221" i="8"/>
  <c r="J221" i="8"/>
  <c r="F221" i="8"/>
  <c r="M58" i="8"/>
  <c r="J58" i="8"/>
  <c r="F58" i="8"/>
  <c r="M57" i="8"/>
  <c r="J57" i="8"/>
  <c r="F57" i="8"/>
  <c r="M56" i="8"/>
  <c r="J56" i="8"/>
  <c r="F56" i="8"/>
  <c r="M55" i="8"/>
  <c r="J55" i="8"/>
  <c r="F55" i="8"/>
  <c r="M52" i="8"/>
  <c r="J52" i="8"/>
  <c r="F52" i="8"/>
  <c r="M51" i="8"/>
  <c r="J51" i="8"/>
  <c r="F51" i="8"/>
  <c r="M205" i="8"/>
  <c r="J205" i="8"/>
  <c r="F205" i="8"/>
  <c r="M204" i="8"/>
  <c r="J204" i="8"/>
  <c r="F204" i="8"/>
  <c r="M203" i="8"/>
  <c r="J203" i="8"/>
  <c r="F203" i="8"/>
  <c r="M168" i="8"/>
  <c r="J168" i="8"/>
  <c r="M167" i="8"/>
  <c r="J167" i="8"/>
  <c r="M170" i="8"/>
  <c r="J170" i="8"/>
  <c r="M169" i="8"/>
  <c r="J169" i="8"/>
  <c r="M217" i="8"/>
  <c r="J217" i="8"/>
  <c r="F217" i="8"/>
  <c r="M216" i="8"/>
  <c r="J216" i="8"/>
  <c r="F216" i="8"/>
  <c r="M215" i="8"/>
  <c r="J215" i="8"/>
  <c r="F215" i="8"/>
  <c r="M202" i="8"/>
  <c r="J202" i="8"/>
  <c r="F202" i="8"/>
  <c r="M201" i="8"/>
  <c r="J201" i="8"/>
  <c r="F201" i="8"/>
  <c r="M200" i="8"/>
  <c r="J200" i="8"/>
  <c r="F200" i="8"/>
  <c r="M133" i="8"/>
  <c r="J133" i="8"/>
  <c r="F133" i="8"/>
  <c r="M132" i="8"/>
  <c r="J132" i="8"/>
  <c r="F132" i="8"/>
  <c r="M131" i="8"/>
  <c r="J131" i="8"/>
  <c r="F131" i="8"/>
  <c r="M130" i="8"/>
  <c r="J130" i="8"/>
  <c r="F130" i="8"/>
  <c r="M129" i="8"/>
  <c r="J129" i="8"/>
  <c r="F129" i="8"/>
  <c r="M128" i="8"/>
  <c r="J128" i="8"/>
  <c r="F128" i="8"/>
  <c r="M127" i="8"/>
  <c r="J127" i="8"/>
  <c r="F127" i="8"/>
  <c r="M126" i="8"/>
  <c r="J126" i="8"/>
  <c r="F126" i="8"/>
  <c r="M125" i="8"/>
  <c r="J125" i="8"/>
  <c r="F125" i="8"/>
  <c r="L124" i="8"/>
  <c r="M124" i="8" s="1"/>
  <c r="J124" i="8"/>
  <c r="F124" i="8"/>
  <c r="M214" i="8"/>
  <c r="J214" i="8"/>
  <c r="F214" i="8"/>
  <c r="M212" i="8"/>
  <c r="J212" i="8"/>
  <c r="F212" i="8"/>
  <c r="M211" i="8"/>
  <c r="J211" i="8"/>
  <c r="F211" i="8"/>
  <c r="M209" i="8"/>
  <c r="J209" i="8"/>
  <c r="F209" i="8"/>
  <c r="M208" i="8"/>
  <c r="J208" i="8"/>
  <c r="F208" i="8"/>
  <c r="M207" i="8"/>
  <c r="J207" i="8"/>
  <c r="F207" i="8"/>
  <c r="M206" i="8"/>
  <c r="J206" i="8"/>
  <c r="F206" i="8"/>
  <c r="M65" i="8"/>
  <c r="J65" i="8"/>
  <c r="F65" i="8"/>
  <c r="M64" i="8"/>
  <c r="J64" i="8"/>
  <c r="F64" i="8"/>
  <c r="M63" i="8"/>
  <c r="J63" i="8"/>
  <c r="F63" i="8"/>
  <c r="M62" i="8"/>
  <c r="J62" i="8"/>
  <c r="F62" i="8"/>
  <c r="M61" i="8"/>
  <c r="J61" i="8"/>
  <c r="F61" i="8"/>
  <c r="M60" i="8"/>
  <c r="J60" i="8"/>
  <c r="F60" i="8"/>
  <c r="M59" i="8"/>
  <c r="J59" i="8"/>
  <c r="F59" i="8"/>
  <c r="M263" i="8"/>
  <c r="J263" i="8"/>
  <c r="F263" i="8"/>
  <c r="M262" i="8"/>
  <c r="J262" i="8"/>
  <c r="F262" i="8"/>
  <c r="M261" i="8"/>
  <c r="J261" i="8"/>
  <c r="F261" i="8"/>
  <c r="M260" i="8"/>
  <c r="J260" i="8"/>
  <c r="F260" i="8"/>
  <c r="M199" i="8"/>
  <c r="J199" i="8"/>
  <c r="F199" i="8"/>
  <c r="M198" i="8"/>
  <c r="J198" i="8"/>
  <c r="F198" i="8"/>
  <c r="M197" i="8"/>
  <c r="J197" i="8"/>
  <c r="F197" i="8"/>
  <c r="M196" i="8"/>
  <c r="J196" i="8"/>
  <c r="F196" i="8"/>
  <c r="M195" i="8"/>
  <c r="J195" i="8"/>
  <c r="F195" i="8"/>
  <c r="M194" i="8"/>
  <c r="J194" i="8"/>
  <c r="F194" i="8"/>
  <c r="M193" i="8"/>
  <c r="J193" i="8"/>
  <c r="F193" i="8"/>
  <c r="M192" i="8"/>
  <c r="J192" i="8"/>
  <c r="F192" i="8"/>
  <c r="M191" i="8"/>
  <c r="J191" i="8"/>
  <c r="F191" i="8"/>
  <c r="M187" i="8"/>
  <c r="J187" i="8"/>
  <c r="F187" i="8"/>
  <c r="M186" i="8"/>
  <c r="J186" i="8"/>
  <c r="F186" i="8"/>
  <c r="M185" i="8"/>
  <c r="J185" i="8"/>
  <c r="F185" i="8"/>
  <c r="M163" i="8"/>
  <c r="J163" i="8"/>
  <c r="F163" i="8"/>
  <c r="M162" i="8"/>
  <c r="J162" i="8"/>
  <c r="F162" i="8"/>
  <c r="M161" i="8"/>
  <c r="J161" i="8"/>
  <c r="F161" i="8"/>
  <c r="M157" i="8"/>
  <c r="J157" i="8"/>
  <c r="F157" i="8"/>
  <c r="M149" i="8"/>
  <c r="J149" i="8"/>
  <c r="M148" i="8"/>
  <c r="J148" i="8"/>
  <c r="M147" i="8"/>
  <c r="J147" i="8"/>
  <c r="F147" i="8"/>
  <c r="M146" i="8"/>
  <c r="J146" i="8"/>
  <c r="F146" i="8"/>
  <c r="M145" i="8"/>
  <c r="M144" i="8"/>
  <c r="J144" i="8"/>
  <c r="F144" i="8"/>
  <c r="M143" i="8"/>
  <c r="J143" i="8"/>
  <c r="F143" i="8"/>
  <c r="M142" i="8"/>
  <c r="J142" i="8"/>
  <c r="F142" i="8"/>
  <c r="M141" i="8"/>
  <c r="J141" i="8"/>
  <c r="F141" i="8"/>
  <c r="M140" i="8"/>
  <c r="J140" i="8"/>
  <c r="F140" i="8"/>
  <c r="M139" i="8"/>
  <c r="J139" i="8"/>
  <c r="F139" i="8"/>
  <c r="M138" i="8"/>
  <c r="J138" i="8"/>
  <c r="F138" i="8"/>
  <c r="M137" i="8"/>
  <c r="J137" i="8"/>
  <c r="F137" i="8"/>
  <c r="M136" i="8"/>
  <c r="J136" i="8"/>
  <c r="F136" i="8"/>
  <c r="M135" i="8"/>
  <c r="J135" i="8"/>
  <c r="F135" i="8"/>
  <c r="M109" i="8"/>
  <c r="J109" i="8"/>
  <c r="F109" i="8"/>
  <c r="M108" i="8"/>
  <c r="J108" i="8"/>
  <c r="F108" i="8"/>
  <c r="M107" i="8"/>
  <c r="J107" i="8"/>
  <c r="F107" i="8"/>
  <c r="M106" i="8"/>
  <c r="J106" i="8"/>
  <c r="F106" i="8"/>
  <c r="M190" i="8"/>
  <c r="J190" i="8"/>
  <c r="F190" i="8"/>
  <c r="M189" i="8"/>
  <c r="J189" i="8"/>
  <c r="F189" i="8"/>
  <c r="M188" i="8"/>
  <c r="J188" i="8"/>
  <c r="F188" i="8"/>
  <c r="M184" i="8"/>
  <c r="J184" i="8"/>
  <c r="F184" i="8"/>
  <c r="M183" i="8"/>
  <c r="J183" i="8"/>
  <c r="F183" i="8"/>
  <c r="M182" i="8"/>
  <c r="J182" i="8"/>
  <c r="F182" i="8"/>
  <c r="M166" i="8"/>
  <c r="J166" i="8"/>
  <c r="F166" i="8"/>
  <c r="M165" i="8"/>
  <c r="J165" i="8"/>
  <c r="F165" i="8"/>
  <c r="M178" i="8"/>
  <c r="J178" i="8"/>
  <c r="F178" i="8"/>
  <c r="M177" i="8"/>
  <c r="J177" i="8"/>
  <c r="F177" i="8"/>
  <c r="M176" i="8"/>
  <c r="J176" i="8"/>
  <c r="F176" i="8"/>
  <c r="M175" i="8"/>
  <c r="J175" i="8"/>
  <c r="F175" i="8"/>
  <c r="M174" i="8"/>
  <c r="J174" i="8"/>
  <c r="F174" i="8"/>
  <c r="M173" i="8"/>
  <c r="J173" i="8"/>
  <c r="F173" i="8"/>
  <c r="M164" i="8"/>
  <c r="J164" i="8"/>
  <c r="F164" i="8"/>
  <c r="M160" i="8"/>
  <c r="J160" i="8"/>
  <c r="F160" i="8"/>
  <c r="M159" i="8"/>
  <c r="J159" i="8"/>
  <c r="F159" i="8"/>
  <c r="M158" i="8"/>
  <c r="J158" i="8"/>
  <c r="F158" i="8"/>
  <c r="M156" i="8"/>
  <c r="J156" i="8"/>
  <c r="F156" i="8"/>
  <c r="M155" i="8"/>
  <c r="J155" i="8"/>
  <c r="F155" i="8"/>
  <c r="M154" i="8"/>
  <c r="J154" i="8"/>
  <c r="F154" i="8"/>
  <c r="M86" i="7"/>
  <c r="J86" i="7"/>
  <c r="F86" i="7"/>
  <c r="M126" i="7"/>
  <c r="J126" i="7"/>
  <c r="F126" i="7"/>
  <c r="M125" i="7"/>
  <c r="J125" i="7"/>
  <c r="F125" i="7"/>
  <c r="M124" i="7"/>
  <c r="J124" i="7"/>
  <c r="F124" i="7"/>
  <c r="M123" i="7"/>
  <c r="J123" i="7"/>
  <c r="F123" i="7"/>
  <c r="M122" i="7"/>
  <c r="J122" i="7"/>
  <c r="F122" i="7"/>
  <c r="M121" i="7"/>
  <c r="J121" i="7"/>
  <c r="F121" i="7"/>
  <c r="M128" i="7"/>
  <c r="J128" i="7"/>
  <c r="F128" i="7"/>
  <c r="M127" i="7"/>
  <c r="J127" i="7"/>
  <c r="F127" i="7"/>
  <c r="M54" i="7"/>
  <c r="J54" i="7"/>
  <c r="F54" i="7"/>
  <c r="M269" i="7"/>
  <c r="J269" i="7"/>
  <c r="F269" i="7"/>
  <c r="M268" i="7"/>
  <c r="J268" i="7"/>
  <c r="F268" i="7"/>
  <c r="M267" i="7"/>
  <c r="J267" i="7"/>
  <c r="F267" i="7"/>
  <c r="M264" i="7"/>
  <c r="J264" i="7"/>
  <c r="F264" i="7"/>
  <c r="M263" i="7"/>
  <c r="J263" i="7"/>
  <c r="F263" i="7"/>
  <c r="M262" i="7"/>
  <c r="J262" i="7"/>
  <c r="F262" i="7"/>
  <c r="M261" i="7"/>
  <c r="J261" i="7"/>
  <c r="F261" i="7"/>
  <c r="M260" i="7"/>
  <c r="J260" i="7"/>
  <c r="F260" i="7"/>
  <c r="M259" i="7"/>
  <c r="J259" i="7"/>
  <c r="F259" i="7"/>
  <c r="M256" i="7"/>
  <c r="J256" i="7"/>
  <c r="F256" i="7"/>
  <c r="M255" i="7"/>
  <c r="J255" i="7"/>
  <c r="F255" i="7"/>
  <c r="M254" i="7"/>
  <c r="J254" i="7"/>
  <c r="F254" i="7"/>
  <c r="M253" i="7"/>
  <c r="J253" i="7"/>
  <c r="F253" i="7"/>
  <c r="M252" i="7"/>
  <c r="J252" i="7"/>
  <c r="F252" i="7"/>
  <c r="M251" i="7"/>
  <c r="J251" i="7"/>
  <c r="F251" i="7"/>
  <c r="M250" i="7"/>
  <c r="J250" i="7"/>
  <c r="F250" i="7"/>
  <c r="M249" i="7"/>
  <c r="J249" i="7"/>
  <c r="F249" i="7"/>
  <c r="M266" i="7"/>
  <c r="J266" i="7"/>
  <c r="F266" i="7"/>
  <c r="M265" i="7"/>
  <c r="J265" i="7"/>
  <c r="F265" i="7"/>
  <c r="M258" i="7"/>
  <c r="J258" i="7"/>
  <c r="F258" i="7"/>
  <c r="M257" i="7"/>
  <c r="J257" i="7"/>
  <c r="F257" i="7"/>
  <c r="M248" i="7"/>
  <c r="J248" i="7"/>
  <c r="F248" i="7"/>
  <c r="M104" i="7"/>
  <c r="J104" i="7"/>
  <c r="F104" i="7"/>
  <c r="M103" i="7"/>
  <c r="J103" i="7"/>
  <c r="F103" i="7"/>
  <c r="M102" i="7"/>
  <c r="J102" i="7"/>
  <c r="F102" i="7"/>
  <c r="M101" i="7"/>
  <c r="J101" i="7"/>
  <c r="F101" i="7"/>
  <c r="M98" i="7"/>
  <c r="J98" i="7"/>
  <c r="F98" i="7"/>
  <c r="M97" i="7"/>
  <c r="J97" i="7"/>
  <c r="F97" i="7"/>
  <c r="M109" i="7"/>
  <c r="J109" i="7"/>
  <c r="F109" i="7"/>
  <c r="M108" i="7"/>
  <c r="J108" i="7"/>
  <c r="F108" i="7"/>
  <c r="M107" i="7"/>
  <c r="J107" i="7"/>
  <c r="F107" i="7"/>
  <c r="M106" i="7"/>
  <c r="J106" i="7"/>
  <c r="F106" i="7"/>
  <c r="M105" i="7"/>
  <c r="J105" i="7"/>
  <c r="F105" i="7"/>
  <c r="M100" i="7"/>
  <c r="J100" i="7"/>
  <c r="F100" i="7"/>
  <c r="M99" i="7"/>
  <c r="J99" i="7"/>
  <c r="F99" i="7"/>
  <c r="M87" i="7"/>
  <c r="J87" i="7"/>
  <c r="F87" i="7"/>
  <c r="M85" i="7"/>
  <c r="J85" i="7"/>
  <c r="F85" i="7"/>
  <c r="M84" i="7"/>
  <c r="J84" i="7"/>
  <c r="F84" i="7"/>
  <c r="M82" i="7"/>
  <c r="J82" i="7"/>
  <c r="F82" i="7"/>
  <c r="M81" i="7"/>
  <c r="J81" i="7"/>
  <c r="F81" i="7"/>
  <c r="M80" i="7"/>
  <c r="J80" i="7"/>
  <c r="F80" i="7"/>
  <c r="M79" i="7"/>
  <c r="J79" i="7"/>
  <c r="F79" i="7"/>
  <c r="M78" i="7"/>
  <c r="J78" i="7"/>
  <c r="F78" i="7"/>
  <c r="M77" i="7"/>
  <c r="J77" i="7"/>
  <c r="F77" i="7"/>
  <c r="M76" i="7"/>
  <c r="J76" i="7"/>
  <c r="F76" i="7"/>
  <c r="M75" i="7"/>
  <c r="J75" i="7"/>
  <c r="F75" i="7"/>
  <c r="M94" i="7"/>
  <c r="J94" i="7"/>
  <c r="F94" i="7"/>
  <c r="M93" i="7"/>
  <c r="J93" i="7"/>
  <c r="F93" i="7"/>
  <c r="M96" i="7"/>
  <c r="J96" i="7"/>
  <c r="F96" i="7"/>
  <c r="M95" i="7"/>
  <c r="J95" i="7"/>
  <c r="F95" i="7"/>
  <c r="M92" i="7"/>
  <c r="J92" i="7"/>
  <c r="F92" i="7"/>
  <c r="M91" i="7"/>
  <c r="J91" i="7"/>
  <c r="M90" i="7"/>
  <c r="J90" i="7"/>
  <c r="M83" i="7"/>
  <c r="J83" i="7"/>
  <c r="F83" i="7"/>
  <c r="M89" i="7"/>
  <c r="J89" i="7"/>
  <c r="F89" i="7"/>
  <c r="M88" i="7"/>
  <c r="J88" i="7"/>
  <c r="F88" i="7"/>
  <c r="M32" i="7"/>
  <c r="J32" i="7"/>
  <c r="F32" i="7"/>
  <c r="M31" i="7"/>
  <c r="J31" i="7"/>
  <c r="F31" i="7"/>
  <c r="M20" i="7"/>
  <c r="J20" i="7"/>
  <c r="F20" i="7"/>
  <c r="M19" i="7"/>
  <c r="J19" i="7"/>
  <c r="F19" i="7"/>
  <c r="M53" i="7"/>
  <c r="J53" i="7"/>
  <c r="M52" i="7"/>
  <c r="J52" i="7"/>
  <c r="M51" i="7"/>
  <c r="J51" i="7"/>
  <c r="F51" i="7"/>
  <c r="M50" i="7"/>
  <c r="J50" i="7"/>
  <c r="F50" i="7"/>
  <c r="M49" i="7"/>
  <c r="J49" i="7"/>
  <c r="F49" i="7"/>
  <c r="M48" i="7"/>
  <c r="J48" i="7"/>
  <c r="F48" i="7"/>
  <c r="M47" i="7"/>
  <c r="J47" i="7"/>
  <c r="F47" i="7"/>
  <c r="M46" i="7"/>
  <c r="J46" i="7"/>
  <c r="F46" i="7"/>
  <c r="M45" i="7"/>
  <c r="J45" i="7"/>
  <c r="F45" i="7"/>
  <c r="M44" i="7"/>
  <c r="J44" i="7"/>
  <c r="F44" i="7"/>
  <c r="L43" i="7"/>
  <c r="M43" i="7" s="1"/>
  <c r="H43" i="7"/>
  <c r="J43" i="7" s="1"/>
  <c r="F43" i="7"/>
  <c r="M58" i="7"/>
  <c r="J58" i="7"/>
  <c r="F58" i="7"/>
  <c r="M34" i="7"/>
  <c r="J34" i="7"/>
  <c r="F34" i="7"/>
  <c r="M28" i="7"/>
  <c r="J28" i="7"/>
  <c r="F28" i="7"/>
  <c r="M40" i="7"/>
  <c r="J40" i="7"/>
  <c r="M39" i="7"/>
  <c r="J39" i="7"/>
  <c r="M36" i="7"/>
  <c r="J36" i="7"/>
  <c r="F36" i="7"/>
  <c r="M35" i="7"/>
  <c r="J35" i="7"/>
  <c r="F35" i="7"/>
  <c r="M42" i="7"/>
  <c r="M41" i="7"/>
  <c r="M30" i="7"/>
  <c r="M29" i="7"/>
  <c r="M24" i="7"/>
  <c r="J24" i="7"/>
  <c r="F24" i="7"/>
  <c r="M23" i="7"/>
  <c r="J23" i="7"/>
  <c r="F23" i="7"/>
  <c r="M22" i="7"/>
  <c r="J22" i="7"/>
  <c r="M21" i="7"/>
  <c r="J21" i="7"/>
  <c r="F21" i="7"/>
  <c r="M33" i="7"/>
  <c r="J33" i="7"/>
  <c r="F33" i="7"/>
  <c r="M27" i="7"/>
  <c r="J27" i="7"/>
  <c r="F27" i="7"/>
  <c r="M26" i="7"/>
  <c r="J26" i="7"/>
  <c r="F26" i="7"/>
  <c r="M25" i="7"/>
  <c r="J25" i="7"/>
  <c r="F25" i="7"/>
  <c r="M284" i="7"/>
  <c r="J284" i="7"/>
  <c r="F284" i="7"/>
  <c r="M283" i="7"/>
  <c r="J283" i="7"/>
  <c r="F283" i="7"/>
  <c r="M282" i="7"/>
  <c r="J282" i="7"/>
  <c r="F282" i="7"/>
  <c r="M281" i="7"/>
  <c r="J281" i="7"/>
  <c r="F281" i="7"/>
  <c r="M280" i="7"/>
  <c r="J280" i="7"/>
  <c r="F280" i="7"/>
  <c r="M279" i="7"/>
  <c r="J279" i="7"/>
  <c r="F279" i="7"/>
  <c r="M273" i="7"/>
  <c r="J273" i="7"/>
  <c r="F273" i="7"/>
  <c r="M272" i="7"/>
  <c r="J272" i="7"/>
  <c r="F272" i="7"/>
  <c r="M271" i="7"/>
  <c r="J271" i="7"/>
  <c r="F271" i="7"/>
  <c r="M270" i="7"/>
  <c r="J270" i="7"/>
  <c r="F270" i="7"/>
  <c r="M278" i="7"/>
  <c r="J278" i="7"/>
  <c r="F278" i="7"/>
  <c r="M277" i="7"/>
  <c r="J277" i="7"/>
  <c r="F277" i="7"/>
  <c r="M276" i="7"/>
  <c r="J276" i="7"/>
  <c r="F276" i="7"/>
  <c r="M275" i="7"/>
  <c r="J275" i="7"/>
  <c r="F275" i="7"/>
  <c r="M274" i="7"/>
  <c r="J274" i="7"/>
  <c r="F274" i="7"/>
  <c r="M244" i="7"/>
  <c r="J244" i="7"/>
  <c r="F244" i="7"/>
  <c r="M243" i="7"/>
  <c r="J243" i="7"/>
  <c r="F243" i="7"/>
  <c r="M242" i="7"/>
  <c r="J242" i="7"/>
  <c r="F242" i="7"/>
  <c r="M64" i="7"/>
  <c r="M63" i="7"/>
  <c r="M60" i="7"/>
  <c r="M59" i="7"/>
  <c r="M195" i="7"/>
  <c r="J195" i="7"/>
  <c r="F195" i="7"/>
  <c r="M194" i="7"/>
  <c r="J194" i="7"/>
  <c r="F194" i="7"/>
  <c r="M193" i="7"/>
  <c r="J193" i="7"/>
  <c r="F193" i="7"/>
  <c r="M184" i="7"/>
  <c r="J184" i="7"/>
  <c r="F184" i="7"/>
  <c r="M177" i="7"/>
  <c r="J177" i="7"/>
  <c r="F177" i="7"/>
  <c r="M132" i="7"/>
  <c r="J132" i="7"/>
  <c r="F132" i="7"/>
  <c r="M131" i="7"/>
  <c r="J131" i="7"/>
  <c r="F131" i="7"/>
  <c r="M130" i="7"/>
  <c r="J130" i="7"/>
  <c r="F130" i="7"/>
  <c r="M129" i="7"/>
  <c r="J129" i="7"/>
  <c r="F129" i="7"/>
  <c r="M247" i="7"/>
  <c r="J247" i="7"/>
  <c r="F247" i="7"/>
  <c r="M246" i="7"/>
  <c r="J246" i="7"/>
  <c r="F246" i="7"/>
  <c r="M245" i="7"/>
  <c r="J245" i="7"/>
  <c r="F245" i="7"/>
  <c r="M62" i="7"/>
  <c r="J62" i="7"/>
  <c r="F62" i="7"/>
  <c r="M61" i="7"/>
  <c r="J61" i="7"/>
  <c r="F61" i="7"/>
  <c r="M57" i="7"/>
  <c r="J57" i="7"/>
  <c r="F57" i="7"/>
  <c r="M56" i="7"/>
  <c r="J56" i="7"/>
  <c r="F56" i="7"/>
  <c r="M55" i="7"/>
  <c r="J55" i="7"/>
  <c r="F55" i="7"/>
  <c r="M229" i="7"/>
  <c r="J229" i="7"/>
  <c r="F229" i="7"/>
  <c r="M228" i="7"/>
  <c r="J228" i="7"/>
  <c r="F228" i="7"/>
  <c r="M227" i="7"/>
  <c r="J227" i="7"/>
  <c r="F227" i="7"/>
  <c r="M226" i="7"/>
  <c r="J226" i="7"/>
  <c r="F226" i="7"/>
  <c r="M288" i="7"/>
  <c r="J288" i="7"/>
  <c r="F288" i="7"/>
  <c r="M287" i="7"/>
  <c r="J287" i="7"/>
  <c r="F287" i="7"/>
  <c r="M286" i="7"/>
  <c r="J286" i="7"/>
  <c r="F286" i="7"/>
  <c r="M285" i="7"/>
  <c r="J285" i="7"/>
  <c r="F285" i="7"/>
  <c r="M181" i="7"/>
  <c r="J181" i="7"/>
  <c r="M180" i="7"/>
  <c r="J180" i="7"/>
  <c r="M183" i="7"/>
  <c r="J183" i="7"/>
  <c r="M182" i="7"/>
  <c r="J182" i="7"/>
  <c r="M241" i="7"/>
  <c r="J241" i="7"/>
  <c r="F241" i="7"/>
  <c r="M240" i="7"/>
  <c r="J240" i="7"/>
  <c r="F240" i="7"/>
  <c r="M239" i="7"/>
  <c r="J239" i="7"/>
  <c r="F239" i="7"/>
  <c r="M292" i="7"/>
  <c r="J292" i="7"/>
  <c r="F292" i="7"/>
  <c r="M291" i="7"/>
  <c r="J291" i="7"/>
  <c r="F291" i="7"/>
  <c r="M225" i="7"/>
  <c r="J225" i="7"/>
  <c r="M224" i="7"/>
  <c r="J224" i="7"/>
  <c r="F224" i="7"/>
  <c r="M223" i="7"/>
  <c r="J223" i="7"/>
  <c r="F223" i="7"/>
  <c r="M222" i="7"/>
  <c r="J222" i="7"/>
  <c r="F222" i="7"/>
  <c r="M145" i="7"/>
  <c r="J145" i="7"/>
  <c r="F145" i="7"/>
  <c r="M144" i="7"/>
  <c r="J144" i="7"/>
  <c r="F144" i="7"/>
  <c r="M143" i="7"/>
  <c r="J143" i="7"/>
  <c r="F143" i="7"/>
  <c r="M142" i="7"/>
  <c r="J142" i="7"/>
  <c r="F142" i="7"/>
  <c r="M141" i="7"/>
  <c r="J141" i="7"/>
  <c r="F141" i="7"/>
  <c r="M140" i="7"/>
  <c r="J140" i="7"/>
  <c r="F140" i="7"/>
  <c r="M139" i="7"/>
  <c r="J139" i="7"/>
  <c r="F139" i="7"/>
  <c r="M138" i="7"/>
  <c r="J138" i="7"/>
  <c r="F138" i="7"/>
  <c r="M137" i="7"/>
  <c r="J137" i="7"/>
  <c r="F137" i="7"/>
  <c r="M136" i="7"/>
  <c r="J136" i="7"/>
  <c r="F136" i="7"/>
  <c r="M135" i="7"/>
  <c r="J135" i="7"/>
  <c r="F135" i="7"/>
  <c r="M134" i="7"/>
  <c r="J134" i="7"/>
  <c r="F134" i="7"/>
  <c r="L133" i="7"/>
  <c r="M133" i="7" s="1"/>
  <c r="J133" i="7"/>
  <c r="F133" i="7"/>
  <c r="M238" i="7"/>
  <c r="J238" i="7"/>
  <c r="F238" i="7"/>
  <c r="M236" i="7"/>
  <c r="J236" i="7"/>
  <c r="F236" i="7"/>
  <c r="M235" i="7"/>
  <c r="J235" i="7"/>
  <c r="F235" i="7"/>
  <c r="M233" i="7"/>
  <c r="J233" i="7"/>
  <c r="F233" i="7"/>
  <c r="M232" i="7"/>
  <c r="J232" i="7"/>
  <c r="F232" i="7"/>
  <c r="M231" i="7"/>
  <c r="J231" i="7"/>
  <c r="F231" i="7"/>
  <c r="M230" i="7"/>
  <c r="J230" i="7"/>
  <c r="F230" i="7"/>
  <c r="M74" i="7"/>
  <c r="J74" i="7"/>
  <c r="F74" i="7"/>
  <c r="M73" i="7"/>
  <c r="J73" i="7"/>
  <c r="F73" i="7"/>
  <c r="M72" i="7"/>
  <c r="J72" i="7"/>
  <c r="F72" i="7"/>
  <c r="M71" i="7"/>
  <c r="J71" i="7"/>
  <c r="F71" i="7"/>
  <c r="M70" i="7"/>
  <c r="J70" i="7"/>
  <c r="F70" i="7"/>
  <c r="M69" i="7"/>
  <c r="J69" i="7"/>
  <c r="F69" i="7"/>
  <c r="M68" i="7"/>
  <c r="J68" i="7"/>
  <c r="F68" i="7"/>
  <c r="M67" i="7"/>
  <c r="J67" i="7"/>
  <c r="F67" i="7"/>
  <c r="M66" i="7"/>
  <c r="J66" i="7"/>
  <c r="F66" i="7"/>
  <c r="M65" i="7"/>
  <c r="J65" i="7"/>
  <c r="F65" i="7"/>
  <c r="M290" i="7"/>
  <c r="J290" i="7"/>
  <c r="F290" i="7"/>
  <c r="M289" i="7"/>
  <c r="J289" i="7"/>
  <c r="F289" i="7"/>
  <c r="M221" i="7"/>
  <c r="J221" i="7"/>
  <c r="F221" i="7"/>
  <c r="M220" i="7"/>
  <c r="J220" i="7"/>
  <c r="F220" i="7"/>
  <c r="M219" i="7"/>
  <c r="J219" i="7"/>
  <c r="F219" i="7"/>
  <c r="M218" i="7"/>
  <c r="J218" i="7"/>
  <c r="F218" i="7"/>
  <c r="M217" i="7"/>
  <c r="J217" i="7"/>
  <c r="F217" i="7"/>
  <c r="M216" i="7"/>
  <c r="J216" i="7"/>
  <c r="F216" i="7"/>
  <c r="M215" i="7"/>
  <c r="J215" i="7"/>
  <c r="F215" i="7"/>
  <c r="M214" i="7"/>
  <c r="J214" i="7"/>
  <c r="F214" i="7"/>
  <c r="M210" i="7"/>
  <c r="J210" i="7"/>
  <c r="F210" i="7"/>
  <c r="M209" i="7"/>
  <c r="J209" i="7"/>
  <c r="F209" i="7"/>
  <c r="M208" i="7"/>
  <c r="J208" i="7"/>
  <c r="F208" i="7"/>
  <c r="M207" i="7"/>
  <c r="J207" i="7"/>
  <c r="F207" i="7"/>
  <c r="M206" i="7"/>
  <c r="J206" i="7"/>
  <c r="F206" i="7"/>
  <c r="M202" i="7"/>
  <c r="J202" i="7"/>
  <c r="F202" i="7"/>
  <c r="M201" i="7"/>
  <c r="J201" i="7"/>
  <c r="F201" i="7"/>
  <c r="M200" i="7"/>
  <c r="J200" i="7"/>
  <c r="F200" i="7"/>
  <c r="M199" i="7"/>
  <c r="J199" i="7"/>
  <c r="F199" i="7"/>
  <c r="M176" i="7"/>
  <c r="J176" i="7"/>
  <c r="F176" i="7"/>
  <c r="M175" i="7"/>
  <c r="J175" i="7"/>
  <c r="F175" i="7"/>
  <c r="M174" i="7"/>
  <c r="J174" i="7"/>
  <c r="F174" i="7"/>
  <c r="M162" i="7"/>
  <c r="J162" i="7"/>
  <c r="M161" i="7"/>
  <c r="J161" i="7"/>
  <c r="M160" i="7"/>
  <c r="J160" i="7"/>
  <c r="F160" i="7"/>
  <c r="M159" i="7"/>
  <c r="J159" i="7"/>
  <c r="F159" i="7"/>
  <c r="M158" i="7"/>
  <c r="J158" i="7"/>
  <c r="F158" i="7"/>
  <c r="M157" i="7"/>
  <c r="M156" i="7"/>
  <c r="J156" i="7"/>
  <c r="F156" i="7"/>
  <c r="M155" i="7"/>
  <c r="J155" i="7"/>
  <c r="F155" i="7"/>
  <c r="M154" i="7"/>
  <c r="J154" i="7"/>
  <c r="F154" i="7"/>
  <c r="M153" i="7"/>
  <c r="J153" i="7"/>
  <c r="F153" i="7"/>
  <c r="M152" i="7"/>
  <c r="J152" i="7"/>
  <c r="F152" i="7"/>
  <c r="M151" i="7"/>
  <c r="J151" i="7"/>
  <c r="F151" i="7"/>
  <c r="M150" i="7"/>
  <c r="J150" i="7"/>
  <c r="F150" i="7"/>
  <c r="M149" i="7"/>
  <c r="J149" i="7"/>
  <c r="F149" i="7"/>
  <c r="M148" i="7"/>
  <c r="J148" i="7"/>
  <c r="F148" i="7"/>
  <c r="M147" i="7"/>
  <c r="J147" i="7"/>
  <c r="F147" i="7"/>
  <c r="M120" i="7"/>
  <c r="J120" i="7"/>
  <c r="F120" i="7"/>
  <c r="M119" i="7"/>
  <c r="J119" i="7"/>
  <c r="F119" i="7"/>
  <c r="M118" i="7"/>
  <c r="J118" i="7"/>
  <c r="F118" i="7"/>
  <c r="M117" i="7"/>
  <c r="J117" i="7"/>
  <c r="F117" i="7"/>
  <c r="M205" i="7"/>
  <c r="J205" i="7"/>
  <c r="F205" i="7"/>
  <c r="M204" i="7"/>
  <c r="J204" i="7"/>
  <c r="F204" i="7"/>
  <c r="M203" i="7"/>
  <c r="J203" i="7"/>
  <c r="F203" i="7"/>
  <c r="M198" i="7"/>
  <c r="J198" i="7"/>
  <c r="F198" i="7"/>
  <c r="M197" i="7"/>
  <c r="J197" i="7"/>
  <c r="F197" i="7"/>
  <c r="M196" i="7"/>
  <c r="J196" i="7"/>
  <c r="F196" i="7"/>
  <c r="M179" i="7"/>
  <c r="J179" i="7"/>
  <c r="F179" i="7"/>
  <c r="M178" i="7"/>
  <c r="J178" i="7"/>
  <c r="F178" i="7"/>
  <c r="M192" i="7"/>
  <c r="J192" i="7"/>
  <c r="F192" i="7"/>
  <c r="M191" i="7"/>
  <c r="J191" i="7"/>
  <c r="F191" i="7"/>
  <c r="M190" i="7"/>
  <c r="J190" i="7"/>
  <c r="F190" i="7"/>
  <c r="M189" i="7"/>
  <c r="J189" i="7"/>
  <c r="F189" i="7"/>
  <c r="M188" i="7"/>
  <c r="J188" i="7"/>
  <c r="F188" i="7"/>
  <c r="M187" i="7"/>
  <c r="J187" i="7"/>
  <c r="F187" i="7"/>
  <c r="M186" i="7"/>
  <c r="J186" i="7"/>
  <c r="F186" i="7"/>
  <c r="M185" i="7"/>
  <c r="J185" i="7"/>
  <c r="F185" i="7"/>
  <c r="M173" i="7"/>
  <c r="J173" i="7"/>
  <c r="F173" i="7"/>
  <c r="M172" i="7"/>
  <c r="J172" i="7"/>
  <c r="F172" i="7"/>
  <c r="M171" i="7"/>
  <c r="J171" i="7"/>
  <c r="F171" i="7"/>
  <c r="M170" i="7"/>
  <c r="J170" i="7"/>
  <c r="F170" i="7"/>
  <c r="M169" i="7"/>
  <c r="J169" i="7"/>
  <c r="F169" i="7"/>
  <c r="M168" i="7"/>
  <c r="J168" i="7"/>
  <c r="F168" i="7"/>
  <c r="M167" i="7"/>
  <c r="J167" i="7"/>
  <c r="F167" i="7"/>
  <c r="I293" i="7"/>
  <c r="O293" i="7"/>
  <c r="M293" i="7"/>
  <c r="Q293" i="7"/>
  <c r="P293" i="7"/>
  <c r="N293" i="7"/>
  <c r="F293" i="7"/>
  <c r="L293" i="7" l="1"/>
  <c r="G293" i="7"/>
  <c r="H293" i="7" l="1"/>
  <c r="J293" i="7" s="1"/>
  <c r="K293" i="7" s="1"/>
  <c r="P246" i="6" l="1"/>
  <c r="M246" i="6"/>
  <c r="P245" i="6"/>
  <c r="M245" i="6"/>
  <c r="S19" i="6"/>
  <c r="O221" i="6"/>
  <c r="P221" i="6" s="1"/>
  <c r="O120" i="6"/>
  <c r="P120" i="6" s="1"/>
  <c r="O80" i="6"/>
  <c r="P80" i="6" s="1"/>
  <c r="P42" i="6"/>
  <c r="P41" i="6"/>
  <c r="P40" i="6"/>
  <c r="P39" i="6"/>
  <c r="P38" i="6"/>
  <c r="P37" i="6"/>
  <c r="P36" i="6"/>
  <c r="P35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106" i="6"/>
  <c r="P105" i="6"/>
  <c r="P104" i="6"/>
  <c r="P103" i="6"/>
  <c r="P102" i="6"/>
  <c r="P101" i="6"/>
  <c r="P100" i="6"/>
  <c r="P99" i="6"/>
  <c r="P98" i="6"/>
  <c r="P97" i="6"/>
  <c r="P96" i="6"/>
  <c r="P95" i="6"/>
  <c r="P94" i="6"/>
  <c r="P93" i="6"/>
  <c r="P92" i="6"/>
  <c r="P91" i="6"/>
  <c r="P90" i="6"/>
  <c r="P89" i="6"/>
  <c r="P88" i="6"/>
  <c r="P87" i="6"/>
  <c r="P86" i="6"/>
  <c r="P85" i="6"/>
  <c r="P84" i="6"/>
  <c r="P83" i="6"/>
  <c r="P82" i="6"/>
  <c r="P81" i="6"/>
  <c r="P79" i="6"/>
  <c r="P78" i="6"/>
  <c r="P77" i="6"/>
  <c r="P76" i="6"/>
  <c r="P75" i="6"/>
  <c r="P74" i="6"/>
  <c r="P73" i="6"/>
  <c r="P72" i="6"/>
  <c r="P71" i="6"/>
  <c r="P70" i="6"/>
  <c r="P69" i="6"/>
  <c r="P68" i="6"/>
  <c r="P67" i="6"/>
  <c r="P66" i="6"/>
  <c r="P65" i="6"/>
  <c r="P64" i="6"/>
  <c r="P63" i="6"/>
  <c r="P62" i="6"/>
  <c r="P61" i="6"/>
  <c r="P60" i="6"/>
  <c r="P59" i="6"/>
  <c r="P58" i="6"/>
  <c r="P57" i="6"/>
  <c r="P56" i="6"/>
  <c r="P55" i="6"/>
  <c r="P54" i="6"/>
  <c r="P53" i="6"/>
  <c r="P52" i="6"/>
  <c r="P51" i="6"/>
  <c r="P50" i="6"/>
  <c r="P49" i="6"/>
  <c r="P48" i="6"/>
  <c r="P47" i="6"/>
  <c r="P46" i="6"/>
  <c r="P45" i="6"/>
  <c r="P44" i="6"/>
  <c r="P43" i="6"/>
  <c r="P392" i="6"/>
  <c r="P391" i="6"/>
  <c r="P390" i="6"/>
  <c r="P389" i="6"/>
  <c r="P387" i="6"/>
  <c r="P386" i="6"/>
  <c r="P385" i="6"/>
  <c r="P384" i="6"/>
  <c r="P383" i="6"/>
  <c r="P382" i="6"/>
  <c r="P381" i="6"/>
  <c r="P380" i="6"/>
  <c r="P379" i="6"/>
  <c r="P378" i="6"/>
  <c r="P377" i="6"/>
  <c r="P376" i="6"/>
  <c r="P375" i="6"/>
  <c r="P374" i="6"/>
  <c r="P373" i="6"/>
  <c r="P372" i="6"/>
  <c r="P371" i="6"/>
  <c r="P370" i="6"/>
  <c r="P369" i="6"/>
  <c r="P368" i="6"/>
  <c r="P367" i="6"/>
  <c r="P366" i="6"/>
  <c r="P365" i="6"/>
  <c r="P364" i="6"/>
  <c r="P363" i="6"/>
  <c r="P362" i="6"/>
  <c r="P361" i="6"/>
  <c r="P360" i="6"/>
  <c r="P359" i="6"/>
  <c r="P358" i="6"/>
  <c r="P357" i="6"/>
  <c r="P356" i="6"/>
  <c r="P355" i="6"/>
  <c r="P354" i="6"/>
  <c r="P353" i="6"/>
  <c r="P352" i="6"/>
  <c r="P351" i="6"/>
  <c r="P350" i="6"/>
  <c r="P349" i="6"/>
  <c r="P348" i="6"/>
  <c r="P347" i="6"/>
  <c r="P346" i="6"/>
  <c r="P345" i="6"/>
  <c r="P344" i="6"/>
  <c r="P343" i="6"/>
  <c r="P340" i="6"/>
  <c r="P339" i="6"/>
  <c r="P338" i="6"/>
  <c r="P337" i="6"/>
  <c r="P336" i="6"/>
  <c r="P335" i="6"/>
  <c r="P334" i="6"/>
  <c r="P333" i="6"/>
  <c r="P332" i="6"/>
  <c r="P331" i="6"/>
  <c r="P330" i="6"/>
  <c r="P329" i="6"/>
  <c r="P328" i="6"/>
  <c r="P327" i="6"/>
  <c r="P326" i="6"/>
  <c r="P325" i="6"/>
  <c r="P324" i="6"/>
  <c r="P323" i="6"/>
  <c r="P322" i="6"/>
  <c r="P321" i="6"/>
  <c r="P320" i="6"/>
  <c r="P319" i="6"/>
  <c r="P318" i="6"/>
  <c r="P317" i="6"/>
  <c r="P316" i="6"/>
  <c r="P315" i="6"/>
  <c r="P314" i="6"/>
  <c r="P313" i="6"/>
  <c r="P312" i="6"/>
  <c r="P311" i="6"/>
  <c r="P310" i="6"/>
  <c r="P309" i="6"/>
  <c r="P308" i="6"/>
  <c r="P307" i="6"/>
  <c r="P306" i="6"/>
  <c r="P305" i="6"/>
  <c r="P304" i="6"/>
  <c r="P301" i="6"/>
  <c r="P300" i="6"/>
  <c r="P299" i="6"/>
  <c r="P298" i="6"/>
  <c r="P297" i="6"/>
  <c r="P296" i="6"/>
  <c r="P295" i="6"/>
  <c r="P294" i="6"/>
  <c r="P293" i="6"/>
  <c r="P292" i="6"/>
  <c r="P291" i="6"/>
  <c r="P290" i="6"/>
  <c r="P289" i="6"/>
  <c r="P288" i="6"/>
  <c r="P287" i="6"/>
  <c r="P286" i="6"/>
  <c r="P285" i="6"/>
  <c r="P284" i="6"/>
  <c r="P283" i="6"/>
  <c r="P282" i="6"/>
  <c r="P281" i="6"/>
  <c r="P280" i="6"/>
  <c r="P279" i="6"/>
  <c r="P278" i="6"/>
  <c r="P277" i="6"/>
  <c r="P276" i="6"/>
  <c r="P275" i="6"/>
  <c r="P274" i="6"/>
  <c r="P273" i="6"/>
  <c r="P272" i="6"/>
  <c r="P269" i="6"/>
  <c r="P268" i="6"/>
  <c r="P267" i="6"/>
  <c r="P266" i="6"/>
  <c r="P265" i="6"/>
  <c r="P264" i="6"/>
  <c r="P263" i="6"/>
  <c r="P262" i="6"/>
  <c r="P260" i="6"/>
  <c r="P259" i="6"/>
  <c r="P258" i="6"/>
  <c r="P257" i="6"/>
  <c r="P256" i="6"/>
  <c r="P255" i="6"/>
  <c r="P254" i="6"/>
  <c r="P253" i="6"/>
  <c r="P252" i="6"/>
  <c r="P251" i="6"/>
  <c r="P250" i="6"/>
  <c r="P249" i="6"/>
  <c r="P248" i="6"/>
  <c r="P247" i="6"/>
  <c r="P242" i="6"/>
  <c r="P241" i="6"/>
  <c r="P240" i="6"/>
  <c r="P239" i="6"/>
  <c r="P236" i="6"/>
  <c r="P235" i="6"/>
  <c r="P234" i="6"/>
  <c r="P233" i="6"/>
  <c r="P232" i="6"/>
  <c r="P230" i="6"/>
  <c r="P229" i="6"/>
  <c r="P228" i="6"/>
  <c r="P227" i="6"/>
  <c r="P226" i="6"/>
  <c r="P225" i="6"/>
  <c r="P224" i="6"/>
  <c r="P223" i="6"/>
  <c r="P222" i="6"/>
  <c r="P220" i="6"/>
  <c r="P219" i="6"/>
  <c r="P217" i="6"/>
  <c r="P216" i="6"/>
  <c r="P215" i="6"/>
  <c r="P214" i="6"/>
  <c r="P213" i="6"/>
  <c r="P212" i="6"/>
  <c r="P211" i="6"/>
  <c r="P210" i="6"/>
  <c r="P209" i="6"/>
  <c r="P208" i="6"/>
  <c r="P207" i="6"/>
  <c r="P206" i="6"/>
  <c r="P205" i="6"/>
  <c r="P204" i="6"/>
  <c r="P203" i="6"/>
  <c r="P202" i="6"/>
  <c r="P201" i="6"/>
  <c r="P200" i="6"/>
  <c r="P199" i="6"/>
  <c r="P198" i="6"/>
  <c r="P197" i="6"/>
  <c r="P196" i="6"/>
  <c r="P195" i="6"/>
  <c r="P194" i="6"/>
  <c r="P193" i="6"/>
  <c r="P192" i="6"/>
  <c r="P191" i="6"/>
  <c r="P190" i="6"/>
  <c r="P189" i="6"/>
  <c r="P188" i="6"/>
  <c r="P187" i="6"/>
  <c r="P186" i="6"/>
  <c r="P185" i="6"/>
  <c r="P184" i="6"/>
  <c r="P183" i="6"/>
  <c r="P182" i="6"/>
  <c r="P181" i="6"/>
  <c r="P180" i="6"/>
  <c r="P179" i="6"/>
  <c r="P178" i="6"/>
  <c r="P177" i="6"/>
  <c r="P176" i="6"/>
  <c r="P175" i="6"/>
  <c r="P174" i="6"/>
  <c r="P173" i="6"/>
  <c r="P172" i="6"/>
  <c r="P171" i="6"/>
  <c r="P170" i="6"/>
  <c r="P169" i="6"/>
  <c r="P168" i="6"/>
  <c r="P167" i="6"/>
  <c r="P166" i="6"/>
  <c r="P165" i="6"/>
  <c r="P164" i="6"/>
  <c r="P163" i="6"/>
  <c r="P162" i="6"/>
  <c r="P161" i="6"/>
  <c r="P160" i="6"/>
  <c r="P159" i="6"/>
  <c r="P158" i="6"/>
  <c r="P157" i="6"/>
  <c r="P156" i="6"/>
  <c r="P155" i="6"/>
  <c r="P149" i="6"/>
  <c r="P148" i="6"/>
  <c r="P147" i="6"/>
  <c r="P146" i="6"/>
  <c r="P145" i="6"/>
  <c r="P140" i="6"/>
  <c r="P139" i="6"/>
  <c r="P138" i="6"/>
  <c r="P137" i="6"/>
  <c r="P136" i="6"/>
  <c r="P135" i="6"/>
  <c r="P134" i="6"/>
  <c r="P133" i="6"/>
  <c r="P132" i="6"/>
  <c r="P131" i="6"/>
  <c r="P129" i="6"/>
  <c r="P128" i="6"/>
  <c r="P127" i="6"/>
  <c r="P126" i="6"/>
  <c r="P125" i="6"/>
  <c r="P124" i="6"/>
  <c r="P123" i="6"/>
  <c r="P122" i="6"/>
  <c r="P121" i="6"/>
  <c r="P119" i="6"/>
  <c r="P118" i="6"/>
  <c r="P117" i="6"/>
  <c r="P115" i="6"/>
  <c r="P114" i="6"/>
  <c r="P112" i="6"/>
  <c r="P111" i="6"/>
  <c r="P110" i="6"/>
  <c r="P109" i="6"/>
  <c r="P108" i="6"/>
  <c r="P107" i="6"/>
  <c r="P399" i="6"/>
  <c r="P398" i="6"/>
  <c r="P397" i="6"/>
  <c r="P396" i="6"/>
  <c r="P395" i="6"/>
  <c r="P394" i="6"/>
  <c r="P393" i="6"/>
  <c r="O218" i="6"/>
  <c r="P218" i="6" s="1"/>
  <c r="O261" i="6"/>
  <c r="P261" i="6" s="1"/>
  <c r="O231" i="6"/>
  <c r="P231" i="6" s="1"/>
  <c r="O20" i="6"/>
  <c r="P20" i="6" s="1"/>
  <c r="Q20" i="6"/>
  <c r="R218" i="6"/>
  <c r="R217" i="6" s="1"/>
  <c r="R139" i="6"/>
  <c r="R20" i="6" s="1"/>
  <c r="Q218" i="6"/>
  <c r="Q217" i="6" s="1"/>
  <c r="M399" i="6"/>
  <c r="M398" i="6"/>
  <c r="M397" i="6"/>
  <c r="M396" i="6"/>
  <c r="M395" i="6"/>
  <c r="M394" i="6"/>
  <c r="M393" i="6"/>
  <c r="M392" i="6"/>
  <c r="M391" i="6"/>
  <c r="M390" i="6"/>
  <c r="M389" i="6"/>
  <c r="M387" i="6"/>
  <c r="M386" i="6"/>
  <c r="M385" i="6"/>
  <c r="M384" i="6"/>
  <c r="M383" i="6"/>
  <c r="M382" i="6"/>
  <c r="M381" i="6"/>
  <c r="M380" i="6"/>
  <c r="M379" i="6"/>
  <c r="M378" i="6"/>
  <c r="M377" i="6"/>
  <c r="M376" i="6"/>
  <c r="M375" i="6"/>
  <c r="M374" i="6"/>
  <c r="M373" i="6"/>
  <c r="M372" i="6"/>
  <c r="M371" i="6"/>
  <c r="M370" i="6"/>
  <c r="M369" i="6"/>
  <c r="M368" i="6"/>
  <c r="M367" i="6"/>
  <c r="M366" i="6"/>
  <c r="M365" i="6"/>
  <c r="M364" i="6"/>
  <c r="M363" i="6"/>
  <c r="M362" i="6"/>
  <c r="M361" i="6"/>
  <c r="M360" i="6"/>
  <c r="M359" i="6"/>
  <c r="M358" i="6"/>
  <c r="M357" i="6"/>
  <c r="M356" i="6"/>
  <c r="M355" i="6"/>
  <c r="M354" i="6"/>
  <c r="M353" i="6"/>
  <c r="M352" i="6"/>
  <c r="M351" i="6"/>
  <c r="M350" i="6"/>
  <c r="M349" i="6"/>
  <c r="M348" i="6"/>
  <c r="M347" i="6"/>
  <c r="M346" i="6"/>
  <c r="M345" i="6"/>
  <c r="M344" i="6"/>
  <c r="M343" i="6"/>
  <c r="M340" i="6"/>
  <c r="M339" i="6"/>
  <c r="M338" i="6"/>
  <c r="M337" i="6"/>
  <c r="M336" i="6"/>
  <c r="M335" i="6"/>
  <c r="M334" i="6"/>
  <c r="M333" i="6"/>
  <c r="M332" i="6"/>
  <c r="M331" i="6"/>
  <c r="M330" i="6"/>
  <c r="M329" i="6"/>
  <c r="M328" i="6"/>
  <c r="M327" i="6"/>
  <c r="M326" i="6"/>
  <c r="M325" i="6"/>
  <c r="M324" i="6"/>
  <c r="M323" i="6"/>
  <c r="M322" i="6"/>
  <c r="M321" i="6"/>
  <c r="M320" i="6"/>
  <c r="M319" i="6"/>
  <c r="M318" i="6"/>
  <c r="M317" i="6"/>
  <c r="M316" i="6"/>
  <c r="M315" i="6"/>
  <c r="M314" i="6"/>
  <c r="M313" i="6"/>
  <c r="M312" i="6"/>
  <c r="M311" i="6"/>
  <c r="M310" i="6"/>
  <c r="M309" i="6"/>
  <c r="M308" i="6"/>
  <c r="M307" i="6"/>
  <c r="M306" i="6"/>
  <c r="M305" i="6"/>
  <c r="M304" i="6"/>
  <c r="M301" i="6"/>
  <c r="M300" i="6"/>
  <c r="M299" i="6"/>
  <c r="M298" i="6"/>
  <c r="M297" i="6"/>
  <c r="M296" i="6"/>
  <c r="M295" i="6"/>
  <c r="M294" i="6"/>
  <c r="M293" i="6"/>
  <c r="M292" i="6"/>
  <c r="M291" i="6"/>
  <c r="M290" i="6"/>
  <c r="M289" i="6"/>
  <c r="M288" i="6"/>
  <c r="M287" i="6"/>
  <c r="M286" i="6"/>
  <c r="M285" i="6"/>
  <c r="M284" i="6"/>
  <c r="M283" i="6"/>
  <c r="M282" i="6"/>
  <c r="M281" i="6"/>
  <c r="M280" i="6"/>
  <c r="M279" i="6"/>
  <c r="M278" i="6"/>
  <c r="M277" i="6"/>
  <c r="M276" i="6"/>
  <c r="M275" i="6"/>
  <c r="M274" i="6"/>
  <c r="M273" i="6"/>
  <c r="M272" i="6"/>
  <c r="M269" i="6"/>
  <c r="M268" i="6"/>
  <c r="M267" i="6"/>
  <c r="M266" i="6"/>
  <c r="M265" i="6"/>
  <c r="M264" i="6"/>
  <c r="M263" i="6"/>
  <c r="M262" i="6"/>
  <c r="M260" i="6"/>
  <c r="M259" i="6"/>
  <c r="M258" i="6"/>
  <c r="M257" i="6"/>
  <c r="M256" i="6"/>
  <c r="M255" i="6"/>
  <c r="M254" i="6"/>
  <c r="M253" i="6"/>
  <c r="M252" i="6"/>
  <c r="M251" i="6"/>
  <c r="M250" i="6"/>
  <c r="M249" i="6"/>
  <c r="M248" i="6"/>
  <c r="M247" i="6"/>
  <c r="M242" i="6"/>
  <c r="M241" i="6"/>
  <c r="M240" i="6"/>
  <c r="M239" i="6"/>
  <c r="M236" i="6"/>
  <c r="M235" i="6"/>
  <c r="M234" i="6"/>
  <c r="M233" i="6"/>
  <c r="M229" i="6"/>
  <c r="M228" i="6"/>
  <c r="M227" i="6"/>
  <c r="M226" i="6"/>
  <c r="M225" i="6"/>
  <c r="M224" i="6"/>
  <c r="M223" i="6"/>
  <c r="M222" i="6"/>
  <c r="M221" i="6"/>
  <c r="M220" i="6"/>
  <c r="M219" i="6"/>
  <c r="M216" i="6"/>
  <c r="M215" i="6"/>
  <c r="M214" i="6"/>
  <c r="M213" i="6"/>
  <c r="M212" i="6"/>
  <c r="M211" i="6"/>
  <c r="M210" i="6"/>
  <c r="M209" i="6"/>
  <c r="M208" i="6"/>
  <c r="M207" i="6"/>
  <c r="M206" i="6"/>
  <c r="M205" i="6"/>
  <c r="M204" i="6"/>
  <c r="M203" i="6"/>
  <c r="M202" i="6"/>
  <c r="M201" i="6"/>
  <c r="M200" i="6"/>
  <c r="M199" i="6"/>
  <c r="M198" i="6"/>
  <c r="M197" i="6"/>
  <c r="M196" i="6"/>
  <c r="M195" i="6"/>
  <c r="M194" i="6"/>
  <c r="M193" i="6"/>
  <c r="M192" i="6"/>
  <c r="M191" i="6"/>
  <c r="M190" i="6"/>
  <c r="M189" i="6"/>
  <c r="M188" i="6"/>
  <c r="M187" i="6"/>
  <c r="M186" i="6"/>
  <c r="M185" i="6"/>
  <c r="M184" i="6"/>
  <c r="M183" i="6"/>
  <c r="M182" i="6"/>
  <c r="M181" i="6"/>
  <c r="M180" i="6"/>
  <c r="M179" i="6"/>
  <c r="M178" i="6"/>
  <c r="M177" i="6"/>
  <c r="M176" i="6"/>
  <c r="M175" i="6"/>
  <c r="M174" i="6"/>
  <c r="M173" i="6"/>
  <c r="M172" i="6"/>
  <c r="M170" i="6"/>
  <c r="M169" i="6"/>
  <c r="M168" i="6"/>
  <c r="M167" i="6"/>
  <c r="M166" i="6"/>
  <c r="M165" i="6"/>
  <c r="M164" i="6"/>
  <c r="M163" i="6"/>
  <c r="M162" i="6"/>
  <c r="M161" i="6"/>
  <c r="M160" i="6"/>
  <c r="M159" i="6"/>
  <c r="M158" i="6"/>
  <c r="M157" i="6"/>
  <c r="M156" i="6"/>
  <c r="M155" i="6"/>
  <c r="M149" i="6"/>
  <c r="M148" i="6"/>
  <c r="M147" i="6"/>
  <c r="M146" i="6"/>
  <c r="M145" i="6"/>
  <c r="M140" i="6"/>
  <c r="M139" i="6"/>
  <c r="M138" i="6"/>
  <c r="M137" i="6"/>
  <c r="M136" i="6"/>
  <c r="M135" i="6"/>
  <c r="M134" i="6"/>
  <c r="M133" i="6"/>
  <c r="M132" i="6"/>
  <c r="M131" i="6"/>
  <c r="M129" i="6"/>
  <c r="M128" i="6"/>
  <c r="M127" i="6"/>
  <c r="M126" i="6"/>
  <c r="M125" i="6"/>
  <c r="M124" i="6"/>
  <c r="M123" i="6"/>
  <c r="M122" i="6"/>
  <c r="M121" i="6"/>
  <c r="M120" i="6"/>
  <c r="M119" i="6"/>
  <c r="M118" i="6"/>
  <c r="M117" i="6"/>
  <c r="M115" i="6"/>
  <c r="M114" i="6"/>
  <c r="M112" i="6"/>
  <c r="M111" i="6"/>
  <c r="M110" i="6"/>
  <c r="M109" i="6"/>
  <c r="M108" i="6"/>
  <c r="M107" i="6"/>
  <c r="M106" i="6"/>
  <c r="M105" i="6"/>
  <c r="M104" i="6"/>
  <c r="M103" i="6"/>
  <c r="M102" i="6"/>
  <c r="M101" i="6"/>
  <c r="M100" i="6"/>
  <c r="M99" i="6"/>
  <c r="M98" i="6"/>
  <c r="M97" i="6"/>
  <c r="M96" i="6"/>
  <c r="M95" i="6"/>
  <c r="M94" i="6"/>
  <c r="M93" i="6"/>
  <c r="M92" i="6"/>
  <c r="M91" i="6"/>
  <c r="M90" i="6"/>
  <c r="M89" i="6"/>
  <c r="M88" i="6"/>
  <c r="M87" i="6"/>
  <c r="M86" i="6"/>
  <c r="M85" i="6"/>
  <c r="M84" i="6"/>
  <c r="M83" i="6"/>
  <c r="M82" i="6"/>
  <c r="M81" i="6"/>
  <c r="M80" i="6"/>
  <c r="M79" i="6"/>
  <c r="M78" i="6"/>
  <c r="M77" i="6"/>
  <c r="M76" i="6"/>
  <c r="M75" i="6"/>
  <c r="M74" i="6"/>
  <c r="M73" i="6"/>
  <c r="M72" i="6"/>
  <c r="M70" i="6"/>
  <c r="M69" i="6"/>
  <c r="M68" i="6"/>
  <c r="M67" i="6"/>
  <c r="M66" i="6"/>
  <c r="M65" i="6"/>
  <c r="M64" i="6"/>
  <c r="M63" i="6"/>
  <c r="M62" i="6"/>
  <c r="M61" i="6"/>
  <c r="M60" i="6"/>
  <c r="M59" i="6"/>
  <c r="M58" i="6"/>
  <c r="M57" i="6"/>
  <c r="M56" i="6"/>
  <c r="M55" i="6"/>
  <c r="M54" i="6"/>
  <c r="M53" i="6"/>
  <c r="M52" i="6"/>
  <c r="M51" i="6"/>
  <c r="M50" i="6"/>
  <c r="M49" i="6"/>
  <c r="M48" i="6"/>
  <c r="M47" i="6"/>
  <c r="M46" i="6"/>
  <c r="M45" i="6"/>
  <c r="M44" i="6"/>
  <c r="M43" i="6"/>
  <c r="M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L218" i="6"/>
  <c r="L217" i="6" s="1"/>
  <c r="L21" i="6"/>
  <c r="L20" i="6" s="1"/>
  <c r="K232" i="6"/>
  <c r="K231" i="6" s="1"/>
  <c r="M231" i="6" s="1"/>
  <c r="K261" i="6"/>
  <c r="M261" i="6" s="1"/>
  <c r="K21" i="6"/>
  <c r="K20" i="6" s="1"/>
  <c r="K19" i="6" s="1"/>
  <c r="J218" i="6"/>
  <c r="J171" i="6"/>
  <c r="M171" i="6" s="1"/>
  <c r="J21" i="6"/>
  <c r="I19" i="6"/>
  <c r="I398" i="6"/>
  <c r="I397" i="6"/>
  <c r="I396" i="6"/>
  <c r="I395" i="6"/>
  <c r="I394" i="6"/>
  <c r="I393" i="6"/>
  <c r="I392" i="6"/>
  <c r="I391" i="6"/>
  <c r="I390" i="6"/>
  <c r="I389" i="6"/>
  <c r="I387" i="6"/>
  <c r="I386" i="6"/>
  <c r="I385" i="6"/>
  <c r="I384" i="6"/>
  <c r="I383" i="6"/>
  <c r="I382" i="6"/>
  <c r="I381" i="6"/>
  <c r="I380" i="6"/>
  <c r="I379" i="6"/>
  <c r="I378" i="6"/>
  <c r="I377" i="6"/>
  <c r="I376" i="6"/>
  <c r="I375" i="6"/>
  <c r="I374" i="6"/>
  <c r="I373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I350" i="6"/>
  <c r="I349" i="6"/>
  <c r="I348" i="6"/>
  <c r="I347" i="6"/>
  <c r="I346" i="6"/>
  <c r="I345" i="6"/>
  <c r="I344" i="6"/>
  <c r="I343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I326" i="6"/>
  <c r="I325" i="6"/>
  <c r="I324" i="6"/>
  <c r="I323" i="6"/>
  <c r="I322" i="6"/>
  <c r="I321" i="6"/>
  <c r="I320" i="6"/>
  <c r="I319" i="6"/>
  <c r="I318" i="6"/>
  <c r="I317" i="6"/>
  <c r="I316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299" i="6"/>
  <c r="I298" i="6"/>
  <c r="I297" i="6"/>
  <c r="I296" i="6"/>
  <c r="I295" i="6"/>
  <c r="I294" i="6"/>
  <c r="I293" i="6"/>
  <c r="I292" i="6"/>
  <c r="I291" i="6"/>
  <c r="I290" i="6"/>
  <c r="I289" i="6"/>
  <c r="I288" i="6"/>
  <c r="I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69" i="6"/>
  <c r="I268" i="6"/>
  <c r="I267" i="6"/>
  <c r="I266" i="6"/>
  <c r="I265" i="6"/>
  <c r="I264" i="6"/>
  <c r="I263" i="6"/>
  <c r="I262" i="6"/>
  <c r="I261" i="6"/>
  <c r="I260" i="6"/>
  <c r="I259" i="6"/>
  <c r="I258" i="6"/>
  <c r="I257" i="6"/>
  <c r="I256" i="6"/>
  <c r="I255" i="6"/>
  <c r="I254" i="6"/>
  <c r="I253" i="6"/>
  <c r="I252" i="6"/>
  <c r="I251" i="6"/>
  <c r="I250" i="6"/>
  <c r="I249" i="6"/>
  <c r="I248" i="6"/>
  <c r="I247" i="6"/>
  <c r="I242" i="6"/>
  <c r="I241" i="6"/>
  <c r="I240" i="6"/>
  <c r="I239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I200" i="6"/>
  <c r="I199" i="6"/>
  <c r="I198" i="6"/>
  <c r="I197" i="6"/>
  <c r="I196" i="6"/>
  <c r="I195" i="6"/>
  <c r="I194" i="6"/>
  <c r="I193" i="6"/>
  <c r="I192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45" i="6"/>
  <c r="I140" i="6"/>
  <c r="I139" i="6"/>
  <c r="I138" i="6"/>
  <c r="I137" i="6"/>
  <c r="I136" i="6"/>
  <c r="I135" i="6"/>
  <c r="I134" i="6"/>
  <c r="I133" i="6"/>
  <c r="I132" i="6"/>
  <c r="I131" i="6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5" i="6"/>
  <c r="I114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3" i="6"/>
  <c r="I72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399" i="6"/>
  <c r="Q19" i="6" l="1"/>
  <c r="P19" i="6"/>
  <c r="M232" i="6"/>
  <c r="J20" i="6"/>
  <c r="M20" i="6" s="1"/>
  <c r="O19" i="6"/>
  <c r="M217" i="6"/>
  <c r="L19" i="6"/>
  <c r="R19" i="6"/>
  <c r="M21" i="6"/>
  <c r="N21" i="6" s="1"/>
  <c r="P21" i="6" s="1"/>
  <c r="K230" i="6"/>
  <c r="J19" i="6" l="1"/>
  <c r="M19" i="6" s="1"/>
  <c r="N19" i="6" s="1"/>
  <c r="K218" i="6"/>
  <c r="M218" i="6" s="1"/>
  <c r="M230" i="6"/>
</calcChain>
</file>

<file path=xl/sharedStrings.xml><?xml version="1.0" encoding="utf-8"?>
<sst xmlns="http://schemas.openxmlformats.org/spreadsheetml/2006/main" count="2820" uniqueCount="407">
  <si>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</si>
  <si>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</si>
  <si>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</si>
  <si>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</si>
  <si>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</si>
  <si>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</si>
  <si>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</si>
  <si>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</si>
  <si>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</si>
  <si>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</si>
  <si>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</si>
  <si>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</si>
  <si>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</si>
  <si>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</si>
  <si>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</si>
  <si>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</si>
  <si>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</si>
  <si>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</si>
  <si>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</si>
  <si>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</si>
  <si>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</si>
  <si>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</si>
  <si>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</si>
  <si>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</si>
  <si>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</si>
  <si>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</si>
  <si>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</si>
  <si>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</si>
  <si>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</si>
  <si>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</si>
  <si>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</si>
  <si>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</si>
  <si>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</si>
  <si>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</si>
  <si>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</si>
  <si>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</si>
  <si>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</si>
  <si>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</si>
  <si>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</si>
  <si>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</si>
  <si>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</si>
  <si>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</si>
  <si>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</si>
  <si>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</si>
  <si>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</si>
  <si>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</si>
  <si>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Здравоохранение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</si>
  <si>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</si>
  <si>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</si>
  <si>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</si>
  <si>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</si>
  <si>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</si>
  <si>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Социальное обеспечение населения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</si>
  <si>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</si>
  <si>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</si>
  <si>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</si>
  <si>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</si>
  <si>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</si>
  <si>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</si>
  <si>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</si>
  <si>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</si>
  <si>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</si>
  <si>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</si>
  <si>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</si>
  <si>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</si>
  <si>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</si>
  <si>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</si>
  <si>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</si>
  <si>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</si>
  <si>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</si>
  <si>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</si>
  <si>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</si>
  <si>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</si>
  <si>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</si>
  <si>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</si>
  <si>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</si>
  <si>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</si>
  <si>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</si>
  <si>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</si>
  <si>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</si>
  <si>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</si>
  <si>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</si>
  <si>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</si>
  <si>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</si>
  <si>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</si>
  <si>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</si>
  <si>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</si>
  <si>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</si>
  <si>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</si>
  <si>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</si>
  <si>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</si>
  <si>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</si>
  <si>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</si>
  <si>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</si>
  <si>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</si>
  <si>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</si>
  <si>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</si>
  <si>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</si>
  <si>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</si>
  <si>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</si>
  <si>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</si>
  <si>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</si>
  <si>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</si>
  <si>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</si>
  <si>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</si>
  <si>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</si>
  <si>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</si>
  <si>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</si>
  <si>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</si>
  <si>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</si>
  <si>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</si>
  <si>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</si>
  <si>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</si>
  <si>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</si>
  <si>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</si>
  <si>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</si>
  <si>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</si>
  <si>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</si>
  <si>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</si>
  <si>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</si>
  <si>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</si>
  <si>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</si>
  <si>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</si>
  <si>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</si>
  <si>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</si>
  <si>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</si>
  <si>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Обеспечение школьников молоком и молочными продуктами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</si>
  <si>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</si>
  <si>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</si>
  <si>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</si>
  <si>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</si>
  <si>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</si>
  <si>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</si>
  <si>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</si>
  <si>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</si>
  <si>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</si>
  <si>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</si>
  <si>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</si>
  <si>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</si>
  <si>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</si>
  <si>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</si>
  <si>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</si>
  <si>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</si>
  <si>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</si>
  <si>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Выполнение других обязательств администрации муниципального образования Ленинградский район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</si>
  <si>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</si>
  <si>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</si>
  <si>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</si>
  <si>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</si>
  <si>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</si>
  <si>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</si>
  <si>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</si>
  <si>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</si>
  <si>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</si>
  <si>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</si>
  <si>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</si>
  <si>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</si>
  <si>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</si>
  <si>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</si>
  <si>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</si>
  <si>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</si>
  <si>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</si>
  <si>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</si>
  <si>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</si>
  <si>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</si>
  <si>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</si>
  <si>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</si>
  <si>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</si>
  <si>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</si>
  <si>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</si>
  <si>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</si>
  <si>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</si>
  <si>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</si>
  <si>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</si>
  <si>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</si>
  <si>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</si>
  <si>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</si>
  <si>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</si>
  <si>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</si>
  <si>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</si>
  <si>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</si>
  <si>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</si>
  <si>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</si>
  <si>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</si>
  <si>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</si>
  <si>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</si>
  <si>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54 0 00 02180</t>
  </si>
  <si>
    <t>52 8 00 00000</t>
  </si>
  <si>
    <t>52 8 00 00190</t>
  </si>
  <si>
    <t>14 0 00 00000</t>
  </si>
  <si>
    <t>14 1 00 00000</t>
  </si>
  <si>
    <t>14 1 00 00150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</si>
  <si>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</si>
  <si>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</si>
  <si>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</si>
  <si>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</si>
  <si>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</si>
  <si>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</si>
  <si>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</si>
  <si>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</si>
  <si>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</si>
  <si>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</si>
  <si>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</si>
  <si>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</si>
  <si>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</si>
  <si>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</si>
  <si>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</si>
  <si>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</si>
  <si>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</si>
  <si>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</si>
  <si>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</si>
  <si>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</si>
  <si>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</si>
  <si>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02 1 00 00230</t>
  </si>
  <si>
    <t>02 1 00 00220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</si>
  <si>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</si>
  <si>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</si>
  <si>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</si>
  <si>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</si>
  <si>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</si>
  <si>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</si>
  <si>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</si>
  <si>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</si>
  <si>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</si>
  <si>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</si>
  <si>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</si>
  <si>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</si>
  <si>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</si>
  <si>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</si>
  <si>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</si>
  <si>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</si>
  <si>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</si>
  <si>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</si>
  <si>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</si>
  <si>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</si>
  <si>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</si>
  <si>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</si>
  <si>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</si>
  <si>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</si>
  <si>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</si>
  <si>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</si>
  <si>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</si>
  <si>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</si>
  <si>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</si>
  <si>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</si>
  <si>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</si>
  <si>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</si>
  <si>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</si>
  <si>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</si>
  <si>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</si>
  <si>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</si>
  <si>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</si>
  <si>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</si>
  <si>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</si>
  <si>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</si>
  <si>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</si>
  <si>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</si>
  <si>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</si>
  <si>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</si>
  <si>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</si>
  <si>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Мероприятия в области сельского хозяйства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</si>
  <si>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</si>
  <si>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</si>
  <si>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</si>
  <si>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</si>
  <si>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</si>
  <si>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</si>
  <si>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</si>
  <si>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</si>
  <si>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</si>
  <si>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</si>
  <si>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</si>
  <si>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</si>
  <si>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</si>
  <si>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</si>
  <si>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</si>
  <si>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</si>
  <si>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</si>
  <si>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</si>
  <si>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</si>
  <si>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</si>
  <si>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</si>
  <si>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</si>
  <si>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</si>
  <si>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</si>
  <si>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</si>
  <si>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</si>
  <si>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</si>
  <si>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</si>
  <si>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</si>
  <si>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</si>
  <si>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</si>
  <si>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</si>
  <si>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Взносы на капитальный ремонт жилфонда</t>
  </si>
  <si>
    <t>99 9 00 00430</t>
  </si>
  <si>
    <t>08 1 00 00580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</si>
  <si>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</si>
  <si>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</si>
  <si>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</si>
  <si>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</si>
  <si>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</si>
  <si>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</si>
  <si>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</si>
  <si>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</si>
  <si>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</si>
  <si>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</si>
  <si>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</si>
  <si>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</si>
  <si>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Мероприятия подпрограммы "Обеспечение жильем молодых семей" федеральной целевой программы "Жилище" на 2015 - 2020 годы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</si>
  <si>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</si>
  <si>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</si>
  <si>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</si>
  <si>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</si>
  <si>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</si>
  <si>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</si>
  <si>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</si>
  <si>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</si>
  <si>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</si>
  <si>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</si>
  <si>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</si>
  <si>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</si>
  <si>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</si>
  <si>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</si>
  <si>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</si>
  <si>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</si>
  <si>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сумма (тыс.рублей)</t>
  </si>
  <si>
    <t>Э.В. Андрющенко</t>
  </si>
  <si>
    <t>ПРИЛОЖЕНИЕ № 14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</si>
  <si>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</si>
  <si>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</si>
  <si>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</si>
  <si>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</si>
  <si>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</si>
  <si>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Cодержание муниципальных архивов в целях реализации подпрограммы «Укрепление материально- технической базы муниципальных архивов Краснодарского края»</t>
  </si>
  <si>
    <t>от 24 декабря 2018 года № 90</t>
  </si>
  <si>
    <t>доп.краевые</t>
  </si>
  <si>
    <t>06 1 00 0410</t>
  </si>
  <si>
    <t>02 2 00 60860</t>
  </si>
  <si>
    <t>52 0 00 R0820</t>
  </si>
  <si>
    <t>52 0 00 C0820</t>
  </si>
  <si>
    <t>06 1 00 R5190</t>
  </si>
  <si>
    <t>перераспределение</t>
  </si>
  <si>
    <t>дополнительные</t>
  </si>
  <si>
    <t>Итого изменений</t>
  </si>
  <si>
    <t>тыс. рублей</t>
  </si>
  <si>
    <t>изменение 4</t>
  </si>
  <si>
    <t>краевые</t>
  </si>
  <si>
    <t>04 1 00 S0470</t>
  </si>
  <si>
    <t>Развитие общественной инфраструктуры муниципального значения</t>
  </si>
  <si>
    <t>АС на 23.05.2019</t>
  </si>
  <si>
    <t>сумма</t>
  </si>
  <si>
    <t xml:space="preserve">Ведомственная структура расходов бюджета муниципального образования Ленинградский район на 2020 </t>
  </si>
  <si>
    <t>52 5 00 00000</t>
  </si>
  <si>
    <t xml:space="preserve">Проведение местных  выборов </t>
  </si>
  <si>
    <t>52 5 00 00580</t>
  </si>
  <si>
    <t>Проведение выборов депутатов Совета муниципального образования Ленинградский район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</si>
  <si>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</si>
  <si>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</si>
  <si>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</si>
  <si>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</si>
  <si>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</si>
  <si>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23 1 F3 67484</t>
  </si>
  <si>
    <t>02 1 00 C1690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</si>
  <si>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</si>
  <si>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биб-лиотек городского округа</t>
  </si>
  <si>
    <t>07 1 Р5 52280</t>
  </si>
  <si>
    <t>Реализация мероприятий, в целях обеспечения условий для развития физической культуры и массового спорта, связанных с приобретением комплектов футбольных полей с искусственным покрытием и легкоатлетическими беговыми дорожками, а также с закупкой спортивно-технологического оборудования для создания малых спортивных площадок</t>
  </si>
  <si>
    <t>Оплата труда инструкторов по спорту в муниципальных образованиях Краснодарского края</t>
  </si>
  <si>
    <t>07 1 00 62820</t>
  </si>
  <si>
    <t>07 1 00 61050</t>
  </si>
  <si>
    <t>Обеспечение условий для развития физической культуры и массового спорта путем обеспечения доступности для инвалидов и других маломобильных групп населения зданий муниципальных учреждений спортивной направленности, в том числе по адаптивной физической культуре и спорту</t>
  </si>
  <si>
    <t>02 1 00 60600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</si>
  <si>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</si>
  <si>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</si>
  <si>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</si>
  <si>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</si>
  <si>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</si>
  <si>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</si>
  <si>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</si>
  <si>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</si>
  <si>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</si>
  <si>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</si>
  <si>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</si>
  <si>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22 1 00 60610</t>
  </si>
  <si>
    <t>Условно утвержденные расходы</t>
  </si>
  <si>
    <t>Проведение мероприятий по опдключеию общедоступных библиотек, находящихся в муниципальной собственности, к сети "Интернет" и развитию системы библитечного дела с учетом задачи расширения информационных технологий и оцифровки</t>
  </si>
  <si>
    <t>99 9 00 61070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</si>
  <si>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</si>
  <si>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Коммунальное хозяйство</t>
  </si>
  <si>
    <t>02 2 00 62470</t>
  </si>
  <si>
    <t>Участие в осуществлении мероприятий по предупреждению детского дорожно-транспортного травматизма на территории  муниципальных образований Краснодарского края</t>
  </si>
  <si>
    <t>УТВЕРЖДЕНО</t>
  </si>
  <si>
    <t>2021 год, (тыс.рублей)</t>
  </si>
  <si>
    <t>2022 год (тыс.рублей)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</si>
  <si>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2021 и 2022  годы</t>
  </si>
  <si>
    <t>ПРИЛОЖЕНИЕ № 13</t>
  </si>
  <si>
    <t>Реализация мероприятий государственной программы Краснодарского края "Развитие образования"</t>
  </si>
  <si>
    <t>02 1 00 S0600</t>
  </si>
  <si>
    <t>02 1 00 L1690</t>
  </si>
  <si>
    <t>02 2 00 S2470</t>
  </si>
  <si>
    <t>06 1 00 L5190</t>
  </si>
  <si>
    <t>13 1 00 L0270</t>
  </si>
  <si>
    <t>Мероприятия государственной программы Российской Федерации "Доступная среда"на 2011-2020 годы</t>
  </si>
  <si>
    <t>23 1 F3 S7484</t>
  </si>
  <si>
    <t>99 9 00 S1070</t>
  </si>
  <si>
    <t>ПРОЕКТ</t>
  </si>
  <si>
    <t>от ____________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</si>
</sst>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_р_._-;_-@_-"/>
    <numFmt numFmtId="168" formatCode="#,##0.0_р_.;\-#,##0.0_р_."/>
    <numFmt numFmtId="169" formatCode="#,##0.0"/>
    <numFmt numFmtId="170" formatCode="00\.00\.00"/>
  </numFmts>
  <fonts count="24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164" fontId="8" fillId="0" borderId="0" applyFont="0" applyFill="0" applyBorder="0" applyAlignment="0" applyProtection="0"/>
  </cellStyleXfs>
  <cellXfs count="152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1" fillId="0" borderId="0" xfId="0" applyFont="1" applyFill="1" applyBorder="1" applyAlignment="1"/>
    <xf numFmtId="0" fontId="10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1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/>
    </xf>
    <xf numFmtId="165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13" fillId="0" borderId="1" xfId="0" applyFont="1" applyFill="1" applyBorder="1" applyAlignment="1">
      <alignment wrapText="1"/>
    </xf>
    <xf numFmtId="0" fontId="11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11" fillId="2" borderId="1" xfId="0" applyFont="1" applyFill="1" applyBorder="1" applyAlignment="1">
      <alignment wrapText="1"/>
    </xf>
    <xf numFmtId="49" fontId="11" fillId="0" borderId="0" xfId="0" applyNumberFormat="1" applyFont="1" applyFill="1" applyBorder="1" applyAlignment="1">
      <alignment horizontal="center"/>
    </xf>
    <xf numFmtId="0" fontId="6" fillId="0" borderId="0" xfId="0" applyFont="1"/>
    <xf numFmtId="0" fontId="14" fillId="0" borderId="1" xfId="0" applyFont="1" applyFill="1" applyBorder="1" applyAlignment="1">
      <alignment horizontal="center" wrapText="1"/>
    </xf>
    <xf numFmtId="0" fontId="0" fillId="0" borderId="1" xfId="0" applyBorder="1"/>
    <xf numFmtId="0" fontId="11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11" fillId="0" borderId="0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165" fontId="11" fillId="3" borderId="1" xfId="0" applyNumberFormat="1" applyFont="1" applyFill="1" applyBorder="1" applyAlignment="1">
      <alignment horizontal="center"/>
    </xf>
    <xf numFmtId="0" fontId="10" fillId="0" borderId="1" xfId="0" applyFont="1" applyBorder="1"/>
    <xf numFmtId="166" fontId="11" fillId="0" borderId="1" xfId="2" applyNumberFormat="1" applyFont="1" applyBorder="1" applyAlignment="1">
      <alignment horizontal="center"/>
    </xf>
    <xf numFmtId="167" fontId="16" fillId="0" borderId="1" xfId="0" applyNumberFormat="1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8" fontId="16" fillId="0" borderId="1" xfId="0" applyNumberFormat="1" applyFont="1" applyBorder="1" applyAlignment="1">
      <alignment horizontal="center"/>
    </xf>
    <xf numFmtId="167" fontId="0" fillId="0" borderId="1" xfId="0" applyNumberFormat="1" applyBorder="1"/>
    <xf numFmtId="0" fontId="2" fillId="0" borderId="0" xfId="0" applyFont="1" applyAlignment="1">
      <alignment horizontal="right"/>
    </xf>
    <xf numFmtId="167" fontId="12" fillId="0" borderId="1" xfId="0" applyNumberFormat="1" applyFont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165" fontId="11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67" fontId="0" fillId="0" borderId="0" xfId="0" applyNumberFormat="1" applyBorder="1"/>
    <xf numFmtId="167" fontId="11" fillId="0" borderId="0" xfId="0" applyNumberFormat="1" applyFont="1" applyBorder="1" applyAlignment="1">
      <alignment horizontal="center"/>
    </xf>
    <xf numFmtId="167" fontId="11" fillId="0" borderId="1" xfId="0" applyNumberFormat="1" applyFont="1" applyBorder="1" applyAlignment="1"/>
    <xf numFmtId="170" fontId="2" fillId="0" borderId="1" xfId="1" applyNumberFormat="1" applyFont="1" applyFill="1" applyBorder="1" applyAlignment="1" applyProtection="1">
      <alignment wrapText="1"/>
      <protection hidden="1"/>
    </xf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center" wrapText="1"/>
    </xf>
    <xf numFmtId="169" fontId="17" fillId="0" borderId="1" xfId="0" applyNumberFormat="1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 wrapText="1"/>
    </xf>
    <xf numFmtId="167" fontId="0" fillId="5" borderId="1" xfId="0" applyNumberFormat="1" applyFill="1" applyBorder="1"/>
    <xf numFmtId="167" fontId="12" fillId="5" borderId="1" xfId="0" applyNumberFormat="1" applyFont="1" applyFill="1" applyBorder="1" applyAlignment="1">
      <alignment horizontal="center"/>
    </xf>
    <xf numFmtId="0" fontId="11" fillId="3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left" wrapText="1"/>
    </xf>
    <xf numFmtId="0" fontId="11" fillId="3" borderId="1" xfId="0" applyFont="1" applyFill="1" applyBorder="1" applyAlignment="1">
      <alignment wrapText="1"/>
    </xf>
    <xf numFmtId="49" fontId="11" fillId="3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wrapText="1"/>
    </xf>
    <xf numFmtId="165" fontId="11" fillId="0" borderId="2" xfId="0" applyNumberFormat="1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7" fontId="0" fillId="0" borderId="2" xfId="0" applyNumberFormat="1" applyBorder="1"/>
    <xf numFmtId="167" fontId="11" fillId="0" borderId="2" xfId="0" applyNumberFormat="1" applyFont="1" applyBorder="1" applyAlignment="1">
      <alignment horizontal="center"/>
    </xf>
    <xf numFmtId="167" fontId="12" fillId="5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/>
    <xf numFmtId="165" fontId="2" fillId="0" borderId="1" xfId="0" applyNumberFormat="1" applyFont="1" applyBorder="1"/>
    <xf numFmtId="0" fontId="2" fillId="0" borderId="1" xfId="0" applyFont="1" applyBorder="1"/>
    <xf numFmtId="0" fontId="2" fillId="3" borderId="1" xfId="0" applyFont="1" applyFill="1" applyBorder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 wrapText="1"/>
    </xf>
    <xf numFmtId="49" fontId="2" fillId="0" borderId="2" xfId="0" applyNumberFormat="1" applyFont="1" applyFill="1" applyBorder="1" applyAlignment="1">
      <alignment horizontal="center" wrapText="1"/>
    </xf>
    <xf numFmtId="49" fontId="17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22" fillId="0" borderId="1" xfId="0" applyNumberFormat="1" applyFont="1" applyFill="1" applyBorder="1"/>
    <xf numFmtId="49" fontId="2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/>
    </xf>
    <xf numFmtId="0" fontId="17" fillId="0" borderId="2" xfId="0" applyFont="1" applyFill="1" applyBorder="1" applyAlignment="1">
      <alignment wrapText="1"/>
    </xf>
    <xf numFmtId="0" fontId="17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21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7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3" fillId="0" borderId="0" xfId="0" applyNumberFormat="1" applyFont="1" applyFill="1" applyAlignment="1">
      <alignment horizontal="left" wrapText="1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Fill="1" applyBorder="1"/>
    <xf numFmtId="169" fontId="2" fillId="0" borderId="1" xfId="0" applyNumberFormat="1" applyFont="1" applyFill="1" applyBorder="1"/>
    <xf numFmtId="169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1" fillId="0" borderId="0" xfId="0" applyFont="1" applyFill="1" applyAlignment="1">
      <alignment horizontal="right" wrapText="1"/>
    </xf>
    <xf numFmtId="0" fontId="18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V404"/>
  <sheetViews>
    <sheetView view="pageBreakPreview" topLeftCell="A7" zoomScaleNormal="100" zoomScaleSheetLayoutView="100" workbookViewId="0">
      <selection activeCell="U22" sqref="U22"/>
    </sheetView>
  </sheetViews>
  <sheetFormatPr defaultRowHeight="15" x14ac:dyDescent="0.25"/>
  <cols>
    <col min="1" max="1" width="27.7109375" style="1" customWidth="1"/>
    <col min="2" max="2" width="6.7109375" style="1" customWidth="1"/>
    <col min="3" max="3" width="6.85546875" style="1" customWidth="1"/>
    <col min="4" max="4" width="7.7109375" style="1" customWidth="1"/>
    <col min="5" max="5" width="13.28515625" style="1" customWidth="1"/>
    <col min="6" max="6" width="7.5703125" style="1" customWidth="1"/>
    <col min="7" max="14" width="14.140625" hidden="1" customWidth="1"/>
    <col min="15" max="15" width="13.28515625" hidden="1" customWidth="1"/>
    <col min="16" max="16" width="13" hidden="1" customWidth="1"/>
    <col min="17" max="17" width="13.7109375" hidden="1" customWidth="1"/>
    <col min="18" max="18" width="14.5703125" hidden="1" customWidth="1"/>
    <col min="19" max="19" width="13.85546875" hidden="1" customWidth="1"/>
    <col min="20" max="20" width="12.7109375" style="79" customWidth="1"/>
    <col min="21" max="21" width="14" style="79" customWidth="1"/>
  </cols>
  <sheetData>
    <row r="2" spans="1:21" ht="18.75" x14ac:dyDescent="0.3">
      <c r="A2" s="2"/>
      <c r="B2" s="2"/>
      <c r="C2" s="83"/>
      <c r="D2" s="124" t="s">
        <v>327</v>
      </c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pans="1:21" ht="18.75" x14ac:dyDescent="0.3">
      <c r="A3" s="2"/>
      <c r="B3" s="2"/>
      <c r="C3" s="84"/>
      <c r="D3" s="125" t="s">
        <v>328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</row>
    <row r="4" spans="1:21" ht="18.75" x14ac:dyDescent="0.3">
      <c r="A4" s="2"/>
      <c r="B4" s="2"/>
      <c r="C4" s="85"/>
      <c r="D4" s="124" t="s">
        <v>330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18.75" x14ac:dyDescent="0.3">
      <c r="A5" s="2"/>
      <c r="B5" s="2"/>
      <c r="C5" s="85"/>
      <c r="D5" s="124" t="s">
        <v>331</v>
      </c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</row>
    <row r="6" spans="1:21" ht="18.75" x14ac:dyDescent="0.3">
      <c r="A6" s="2"/>
      <c r="B6" s="2"/>
      <c r="C6" s="85"/>
      <c r="D6" s="124" t="s">
        <v>329</v>
      </c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</row>
    <row r="7" spans="1:21" ht="18.75" x14ac:dyDescent="0.3">
      <c r="A7" s="2"/>
      <c r="B7" s="2"/>
      <c r="C7" s="85"/>
      <c r="D7" s="124" t="s">
        <v>334</v>
      </c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</row>
    <row r="8" spans="1:21" x14ac:dyDescent="0.25">
      <c r="A8" s="2"/>
      <c r="B8" s="2"/>
      <c r="C8" s="2"/>
      <c r="D8" s="86"/>
      <c r="E8" s="86"/>
      <c r="F8" s="86"/>
    </row>
    <row r="9" spans="1:21" x14ac:dyDescent="0.25">
      <c r="A9" s="2"/>
      <c r="B9" s="2"/>
      <c r="C9" s="2"/>
      <c r="D9" s="86"/>
      <c r="E9" s="86"/>
      <c r="F9" s="86"/>
    </row>
    <row r="10" spans="1:21" ht="37.5" customHeight="1" x14ac:dyDescent="0.3">
      <c r="A10" s="144" t="s">
        <v>351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</row>
    <row r="11" spans="1:21" ht="12.75" customHeight="1" x14ac:dyDescent="0.25">
      <c r="A11" s="3"/>
      <c r="B11" s="87"/>
      <c r="C11" s="87"/>
      <c r="D11" s="87"/>
      <c r="E11" s="87"/>
      <c r="F11" s="87"/>
    </row>
    <row r="12" spans="1:21" ht="24" hidden="1" customHeight="1" x14ac:dyDescent="0.25">
      <c r="A12" s="3"/>
      <c r="B12" s="87"/>
      <c r="C12" s="87"/>
      <c r="D12" s="87"/>
      <c r="E12" s="136"/>
      <c r="F12" s="136"/>
    </row>
    <row r="13" spans="1:21" x14ac:dyDescent="0.25">
      <c r="E13" s="140"/>
      <c r="F13" s="140"/>
      <c r="N13" s="45" t="s">
        <v>344</v>
      </c>
      <c r="O13" s="45"/>
      <c r="P13" s="45"/>
    </row>
    <row r="14" spans="1:21" ht="38.25" customHeight="1" x14ac:dyDescent="0.25">
      <c r="A14" s="126" t="s">
        <v>0</v>
      </c>
      <c r="B14" s="123" t="s">
        <v>1</v>
      </c>
      <c r="C14" s="123" t="s">
        <v>2</v>
      </c>
      <c r="D14" s="123"/>
      <c r="E14" s="123"/>
      <c r="F14" s="123"/>
      <c r="G14" s="123" t="s">
        <v>325</v>
      </c>
      <c r="I14" s="126" t="s">
        <v>325</v>
      </c>
      <c r="J14" s="137" t="s">
        <v>335</v>
      </c>
      <c r="K14" s="133" t="s">
        <v>341</v>
      </c>
      <c r="L14" s="133" t="s">
        <v>342</v>
      </c>
      <c r="M14" s="148" t="s">
        <v>343</v>
      </c>
      <c r="N14" s="126" t="s">
        <v>325</v>
      </c>
      <c r="O14" s="126" t="s">
        <v>349</v>
      </c>
      <c r="P14" s="129" t="s">
        <v>350</v>
      </c>
      <c r="Q14" s="132" t="s">
        <v>345</v>
      </c>
      <c r="R14" s="132" t="s">
        <v>346</v>
      </c>
      <c r="S14" s="145" t="s">
        <v>342</v>
      </c>
      <c r="T14" s="141">
        <v>2021</v>
      </c>
      <c r="U14" s="142">
        <v>2022</v>
      </c>
    </row>
    <row r="15" spans="1:21" ht="15.75" customHeight="1" x14ac:dyDescent="0.2">
      <c r="A15" s="127"/>
      <c r="B15" s="123"/>
      <c r="C15" s="123" t="s">
        <v>3</v>
      </c>
      <c r="D15" s="123" t="s">
        <v>4</v>
      </c>
      <c r="E15" s="123" t="s">
        <v>5</v>
      </c>
      <c r="F15" s="123" t="s">
        <v>6</v>
      </c>
      <c r="G15" s="123"/>
      <c r="I15" s="127"/>
      <c r="J15" s="138"/>
      <c r="K15" s="134"/>
      <c r="L15" s="134"/>
      <c r="M15" s="148"/>
      <c r="N15" s="127"/>
      <c r="O15" s="127"/>
      <c r="P15" s="130"/>
      <c r="Q15" s="132"/>
      <c r="R15" s="132"/>
      <c r="S15" s="146"/>
      <c r="T15" s="141"/>
      <c r="U15" s="142"/>
    </row>
    <row r="16" spans="1:21" ht="27.75" customHeight="1" x14ac:dyDescent="0.2">
      <c r="A16" s="128"/>
      <c r="B16" s="123"/>
      <c r="C16" s="123"/>
      <c r="D16" s="123"/>
      <c r="E16" s="123"/>
      <c r="F16" s="123"/>
      <c r="G16" s="123"/>
      <c r="I16" s="128"/>
      <c r="J16" s="139"/>
      <c r="K16" s="135"/>
      <c r="L16" s="135"/>
      <c r="M16" s="148"/>
      <c r="N16" s="128"/>
      <c r="O16" s="128"/>
      <c r="P16" s="131"/>
      <c r="Q16" s="132"/>
      <c r="R16" s="132"/>
      <c r="S16" s="147"/>
      <c r="T16" s="141"/>
      <c r="U16" s="142"/>
    </row>
    <row r="17" spans="1:21" x14ac:dyDescent="0.25">
      <c r="A17" s="77">
        <v>1</v>
      </c>
      <c r="B17" s="77">
        <v>2</v>
      </c>
      <c r="C17" s="77">
        <v>3</v>
      </c>
      <c r="D17" s="77">
        <v>4</v>
      </c>
      <c r="E17" s="77">
        <v>5</v>
      </c>
      <c r="F17" s="77">
        <v>6</v>
      </c>
      <c r="G17" s="27">
        <v>7</v>
      </c>
      <c r="I17" s="28"/>
      <c r="J17" s="28"/>
      <c r="K17" s="28"/>
      <c r="L17" s="28"/>
      <c r="M17" s="28"/>
      <c r="N17" s="21">
        <v>7</v>
      </c>
      <c r="O17" s="21"/>
      <c r="P17" s="60"/>
      <c r="Q17" s="56"/>
      <c r="R17" s="56"/>
      <c r="S17" s="56"/>
    </row>
    <row r="18" spans="1:21" x14ac:dyDescent="0.25">
      <c r="A18" s="8"/>
      <c r="B18" s="8"/>
      <c r="C18" s="8"/>
      <c r="D18" s="8"/>
      <c r="E18" s="8"/>
      <c r="F18" s="8"/>
      <c r="G18" s="28"/>
      <c r="I18" s="28"/>
      <c r="J18" s="28"/>
      <c r="K18" s="28"/>
      <c r="L18" s="28"/>
      <c r="M18" s="43"/>
      <c r="N18" s="44"/>
      <c r="O18" s="44"/>
      <c r="P18" s="61"/>
      <c r="Q18" s="56"/>
      <c r="R18" s="56"/>
      <c r="S18" s="56"/>
    </row>
    <row r="19" spans="1:21" ht="15.75" x14ac:dyDescent="0.25">
      <c r="A19" s="102" t="s">
        <v>7</v>
      </c>
      <c r="B19" s="88"/>
      <c r="C19" s="88"/>
      <c r="D19" s="88"/>
      <c r="E19" s="88"/>
      <c r="F19" s="88"/>
      <c r="G19" s="32">
        <v>1162894.7</v>
      </c>
      <c r="H19">
        <v>4546.3</v>
      </c>
      <c r="I19" s="30">
        <f t="shared" ref="I19:I79" si="0">SUM(G19:H19)</f>
        <v>1167441</v>
      </c>
      <c r="J19" s="39">
        <f>J20+J193+J208+J217+J278+J322+J350</f>
        <v>16411.099999999999</v>
      </c>
      <c r="K19" s="43">
        <f>K20+K193+K208+K217+K278+K322+K350</f>
        <v>0</v>
      </c>
      <c r="L19" s="43">
        <f>L20+L217+L278+L322+L350+L382</f>
        <v>9187.8000000000011</v>
      </c>
      <c r="M19" s="44">
        <f>J19+K19+L19</f>
        <v>25598.9</v>
      </c>
      <c r="N19" s="46">
        <f>I19+M19</f>
        <v>1193039.8999999999</v>
      </c>
      <c r="O19" s="59" t="e">
        <f>O20+O193+O208+O217+O278+O322+O350+O382</f>
        <v>#REF!</v>
      </c>
      <c r="P19" s="62" t="e">
        <f>P20+P193+P208+P217+P278+P322+P350+P382</f>
        <v>#REF!</v>
      </c>
      <c r="Q19" s="59" t="e">
        <f>Q20+Q193+Q208+Q217+Q278+Q322+Q350+Q382</f>
        <v>#REF!</v>
      </c>
      <c r="R19" s="59" t="e">
        <f>R20+R193+R208+R217+R278+R322+R350+R382</f>
        <v>#REF!</v>
      </c>
      <c r="S19" s="59">
        <f>S20+S193+S208+S217+S278+S322+S350+S382</f>
        <v>29846.300000000003</v>
      </c>
      <c r="T19" s="39">
        <v>1223128.2</v>
      </c>
      <c r="U19" s="39">
        <v>1258039.8</v>
      </c>
    </row>
    <row r="20" spans="1:21" ht="30.75" customHeight="1" x14ac:dyDescent="0.25">
      <c r="A20" s="103" t="s">
        <v>8</v>
      </c>
      <c r="B20" s="89">
        <v>902</v>
      </c>
      <c r="C20" s="89"/>
      <c r="D20" s="89"/>
      <c r="E20" s="89"/>
      <c r="F20" s="89"/>
      <c r="G20" s="29">
        <v>146397.4</v>
      </c>
      <c r="H20">
        <v>3370.9</v>
      </c>
      <c r="I20" s="30">
        <f t="shared" si="0"/>
        <v>149768.29999999999</v>
      </c>
      <c r="J20" s="29">
        <f>J21+J94+J100+J118+J139+J160+J166+J171+J188</f>
        <v>8877.1</v>
      </c>
      <c r="K20" s="29">
        <f>K21+K94+K100+K118+K139+K160+K166+K171+K188</f>
        <v>0</v>
      </c>
      <c r="L20" s="29">
        <f>L21+L94+L100+L118+L139+L160+L166+L171+L188</f>
        <v>6762.6</v>
      </c>
      <c r="M20" s="44">
        <f t="shared" ref="M20:M77" si="1">J20+K20+L20</f>
        <v>15639.7</v>
      </c>
      <c r="N20" s="47">
        <v>165408</v>
      </c>
      <c r="O20" s="57" t="e">
        <f>O21+O94+O100+O118+O139+O160+O166+O171+#REF!+O188</f>
        <v>#REF!</v>
      </c>
      <c r="P20" s="62" t="e">
        <f t="shared" ref="P20:P42" si="2">O20-N20</f>
        <v>#REF!</v>
      </c>
      <c r="Q20" s="57" t="e">
        <f>Q21+Q94+Q100+Q118+Q139+Q160+Q166+Q171+#REF!+Q188</f>
        <v>#REF!</v>
      </c>
      <c r="R20" s="57" t="e">
        <f>R21+R94+R100+R118+R139+R160+R166+R171+#REF!+R188</f>
        <v>#REF!</v>
      </c>
      <c r="S20" s="57">
        <v>2689.4</v>
      </c>
      <c r="T20" s="80">
        <v>166475.79999999999</v>
      </c>
      <c r="U20" s="81">
        <v>186454.1</v>
      </c>
    </row>
    <row r="21" spans="1:21" ht="30" x14ac:dyDescent="0.25">
      <c r="A21" s="104" t="s">
        <v>9</v>
      </c>
      <c r="B21" s="90">
        <v>902</v>
      </c>
      <c r="C21" s="90" t="s">
        <v>93</v>
      </c>
      <c r="D21" s="91"/>
      <c r="E21" s="92"/>
      <c r="F21" s="93"/>
      <c r="G21" s="29">
        <v>72294.7</v>
      </c>
      <c r="H21">
        <v>1089.8</v>
      </c>
      <c r="I21" s="30">
        <f t="shared" si="0"/>
        <v>73384.5</v>
      </c>
      <c r="J21" s="29">
        <f>J22+J26+J31+J41+J45+J51+J56</f>
        <v>3.7</v>
      </c>
      <c r="K21" s="29">
        <f>K22+K26+K31+K41+K45+K51+K56</f>
        <v>-118.1</v>
      </c>
      <c r="L21" s="29">
        <f>L22+L26+L31+L41+L45+L51+L56</f>
        <v>2102</v>
      </c>
      <c r="M21" s="44">
        <f t="shared" si="1"/>
        <v>1987.6</v>
      </c>
      <c r="N21" s="47">
        <f>I21+M21</f>
        <v>75372.100000000006</v>
      </c>
      <c r="O21" s="47">
        <v>75372.100000000006</v>
      </c>
      <c r="P21" s="62">
        <f t="shared" si="2"/>
        <v>0</v>
      </c>
      <c r="Q21" s="56"/>
      <c r="R21" s="56"/>
      <c r="S21" s="56">
        <v>1689.4</v>
      </c>
      <c r="T21" s="81">
        <v>63561.9</v>
      </c>
      <c r="U21" s="81">
        <v>73508.3</v>
      </c>
    </row>
    <row r="22" spans="1:21" ht="60" x14ac:dyDescent="0.25">
      <c r="A22" s="104" t="s">
        <v>10</v>
      </c>
      <c r="B22" s="90">
        <v>902</v>
      </c>
      <c r="C22" s="93" t="s">
        <v>93</v>
      </c>
      <c r="D22" s="93" t="s">
        <v>94</v>
      </c>
      <c r="E22" s="93"/>
      <c r="F22" s="93"/>
      <c r="G22" s="12">
        <v>1542.4</v>
      </c>
      <c r="I22" s="30">
        <f t="shared" si="0"/>
        <v>1542.4</v>
      </c>
      <c r="J22" s="28"/>
      <c r="K22" s="28"/>
      <c r="L22" s="28"/>
      <c r="M22" s="44">
        <f t="shared" si="1"/>
        <v>0</v>
      </c>
      <c r="N22" s="47">
        <v>1542.4</v>
      </c>
      <c r="O22" s="47">
        <v>1542.4</v>
      </c>
      <c r="P22" s="62">
        <f t="shared" si="2"/>
        <v>0</v>
      </c>
      <c r="Q22" s="56"/>
      <c r="R22" s="56"/>
      <c r="S22" s="56"/>
      <c r="T22" s="81">
        <v>1603.1</v>
      </c>
      <c r="U22" s="81">
        <v>1603.1</v>
      </c>
    </row>
    <row r="23" spans="1:21" ht="60" x14ac:dyDescent="0.25">
      <c r="A23" s="105" t="s">
        <v>11</v>
      </c>
      <c r="B23" s="90">
        <v>902</v>
      </c>
      <c r="C23" s="93" t="s">
        <v>93</v>
      </c>
      <c r="D23" s="93" t="s">
        <v>94</v>
      </c>
      <c r="E23" s="93" t="s">
        <v>156</v>
      </c>
      <c r="F23" s="93"/>
      <c r="G23" s="12">
        <v>1542.4</v>
      </c>
      <c r="I23" s="30">
        <f t="shared" si="0"/>
        <v>1542.4</v>
      </c>
      <c r="J23" s="28"/>
      <c r="K23" s="28"/>
      <c r="L23" s="28"/>
      <c r="M23" s="44">
        <f t="shared" si="1"/>
        <v>0</v>
      </c>
      <c r="N23" s="47">
        <v>1542.4</v>
      </c>
      <c r="O23" s="47">
        <v>1542.4</v>
      </c>
      <c r="P23" s="62">
        <f t="shared" si="2"/>
        <v>0</v>
      </c>
      <c r="Q23" s="56"/>
      <c r="R23" s="56"/>
      <c r="S23" s="56"/>
      <c r="T23" s="81">
        <v>1603.1</v>
      </c>
      <c r="U23" s="81">
        <v>1603.1</v>
      </c>
    </row>
    <row r="24" spans="1:21" ht="45" x14ac:dyDescent="0.25">
      <c r="A24" s="105" t="s">
        <v>12</v>
      </c>
      <c r="B24" s="90">
        <v>902</v>
      </c>
      <c r="C24" s="93" t="s">
        <v>93</v>
      </c>
      <c r="D24" s="93" t="s">
        <v>94</v>
      </c>
      <c r="E24" s="93" t="s">
        <v>157</v>
      </c>
      <c r="F24" s="93"/>
      <c r="G24" s="12">
        <v>1542.4</v>
      </c>
      <c r="I24" s="30">
        <f t="shared" si="0"/>
        <v>1542.4</v>
      </c>
      <c r="J24" s="28"/>
      <c r="K24" s="28"/>
      <c r="L24" s="28"/>
      <c r="M24" s="44">
        <f t="shared" si="1"/>
        <v>0</v>
      </c>
      <c r="N24" s="47">
        <v>1542.4</v>
      </c>
      <c r="O24" s="47">
        <v>1542.4</v>
      </c>
      <c r="P24" s="62">
        <f t="shared" si="2"/>
        <v>0</v>
      </c>
      <c r="Q24" s="56"/>
      <c r="R24" s="56"/>
      <c r="S24" s="56"/>
      <c r="T24" s="81">
        <v>1603.1</v>
      </c>
      <c r="U24" s="81">
        <v>1603.1</v>
      </c>
    </row>
    <row r="25" spans="1:21" ht="135" x14ac:dyDescent="0.25">
      <c r="A25" s="105" t="s">
        <v>13</v>
      </c>
      <c r="B25" s="90">
        <v>902</v>
      </c>
      <c r="C25" s="93" t="s">
        <v>93</v>
      </c>
      <c r="D25" s="93" t="s">
        <v>94</v>
      </c>
      <c r="E25" s="93" t="s">
        <v>157</v>
      </c>
      <c r="F25" s="93">
        <v>100</v>
      </c>
      <c r="G25" s="12">
        <v>1542.4</v>
      </c>
      <c r="I25" s="30">
        <f t="shared" si="0"/>
        <v>1542.4</v>
      </c>
      <c r="J25" s="28"/>
      <c r="K25" s="28"/>
      <c r="L25" s="28"/>
      <c r="M25" s="44">
        <f t="shared" si="1"/>
        <v>0</v>
      </c>
      <c r="N25" s="47">
        <v>1542.4</v>
      </c>
      <c r="O25" s="47">
        <v>1542.4</v>
      </c>
      <c r="P25" s="62">
        <f t="shared" si="2"/>
        <v>0</v>
      </c>
      <c r="Q25" s="56"/>
      <c r="R25" s="56"/>
      <c r="S25" s="56"/>
      <c r="T25" s="81">
        <v>1603.1</v>
      </c>
      <c r="U25" s="81">
        <v>1603.1</v>
      </c>
    </row>
    <row r="26" spans="1:21" ht="45" x14ac:dyDescent="0.25">
      <c r="A26" s="104" t="s">
        <v>14</v>
      </c>
      <c r="B26" s="90">
        <v>902</v>
      </c>
      <c r="C26" s="93" t="s">
        <v>93</v>
      </c>
      <c r="D26" s="93" t="s">
        <v>106</v>
      </c>
      <c r="E26" s="93"/>
      <c r="F26" s="93"/>
      <c r="G26" s="12">
        <v>66</v>
      </c>
      <c r="I26" s="30">
        <f t="shared" si="0"/>
        <v>66</v>
      </c>
      <c r="J26" s="28"/>
      <c r="K26" s="28"/>
      <c r="L26" s="28"/>
      <c r="M26" s="44">
        <f t="shared" si="1"/>
        <v>0</v>
      </c>
      <c r="N26" s="47">
        <v>66</v>
      </c>
      <c r="O26" s="47">
        <v>66</v>
      </c>
      <c r="P26" s="62">
        <f t="shared" si="2"/>
        <v>0</v>
      </c>
      <c r="Q26" s="56"/>
      <c r="R26" s="56"/>
      <c r="S26" s="56"/>
      <c r="T26" s="80">
        <v>66</v>
      </c>
      <c r="U26" s="80">
        <v>66</v>
      </c>
    </row>
    <row r="27" spans="1:21" ht="60" x14ac:dyDescent="0.25">
      <c r="A27" s="105" t="s">
        <v>15</v>
      </c>
      <c r="B27" s="90">
        <v>902</v>
      </c>
      <c r="C27" s="93" t="s">
        <v>93</v>
      </c>
      <c r="D27" s="93" t="s">
        <v>106</v>
      </c>
      <c r="E27" s="93" t="s">
        <v>151</v>
      </c>
      <c r="F27" s="93"/>
      <c r="G27" s="12">
        <v>66</v>
      </c>
      <c r="I27" s="30">
        <f t="shared" si="0"/>
        <v>66</v>
      </c>
      <c r="J27" s="28"/>
      <c r="K27" s="28"/>
      <c r="L27" s="28"/>
      <c r="M27" s="44">
        <f t="shared" si="1"/>
        <v>0</v>
      </c>
      <c r="N27" s="47">
        <v>66</v>
      </c>
      <c r="O27" s="47">
        <v>66</v>
      </c>
      <c r="P27" s="62">
        <f t="shared" si="2"/>
        <v>0</v>
      </c>
      <c r="Q27" s="56"/>
      <c r="R27" s="56"/>
      <c r="S27" s="56"/>
      <c r="T27" s="80">
        <v>66</v>
      </c>
      <c r="U27" s="80">
        <v>66</v>
      </c>
    </row>
    <row r="28" spans="1:21" ht="45" x14ac:dyDescent="0.25">
      <c r="A28" s="105" t="s">
        <v>149</v>
      </c>
      <c r="B28" s="90" t="s">
        <v>100</v>
      </c>
      <c r="C28" s="93" t="s">
        <v>93</v>
      </c>
      <c r="D28" s="93" t="s">
        <v>106</v>
      </c>
      <c r="E28" s="93" t="s">
        <v>148</v>
      </c>
      <c r="F28" s="93"/>
      <c r="G28" s="12">
        <v>66</v>
      </c>
      <c r="I28" s="30">
        <f t="shared" si="0"/>
        <v>66</v>
      </c>
      <c r="J28" s="28"/>
      <c r="K28" s="28"/>
      <c r="L28" s="28"/>
      <c r="M28" s="44">
        <f t="shared" si="1"/>
        <v>0</v>
      </c>
      <c r="N28" s="47">
        <v>66</v>
      </c>
      <c r="O28" s="47">
        <v>66</v>
      </c>
      <c r="P28" s="62">
        <f t="shared" si="2"/>
        <v>0</v>
      </c>
      <c r="Q28" s="56"/>
      <c r="R28" s="56"/>
      <c r="S28" s="56"/>
      <c r="T28" s="80">
        <v>66</v>
      </c>
      <c r="U28" s="80">
        <v>66</v>
      </c>
    </row>
    <row r="29" spans="1:21" ht="45" x14ac:dyDescent="0.25">
      <c r="A29" s="105" t="s">
        <v>12</v>
      </c>
      <c r="B29" s="90">
        <v>902</v>
      </c>
      <c r="C29" s="93" t="s">
        <v>93</v>
      </c>
      <c r="D29" s="93" t="s">
        <v>106</v>
      </c>
      <c r="E29" s="93" t="s">
        <v>150</v>
      </c>
      <c r="F29" s="93"/>
      <c r="G29" s="12">
        <v>66</v>
      </c>
      <c r="I29" s="30">
        <f t="shared" si="0"/>
        <v>66</v>
      </c>
      <c r="J29" s="28"/>
      <c r="K29" s="28"/>
      <c r="L29" s="28"/>
      <c r="M29" s="44">
        <f t="shared" si="1"/>
        <v>0</v>
      </c>
      <c r="N29" s="47">
        <v>66</v>
      </c>
      <c r="O29" s="47">
        <v>66</v>
      </c>
      <c r="P29" s="62">
        <f t="shared" si="2"/>
        <v>0</v>
      </c>
      <c r="Q29" s="56"/>
      <c r="R29" s="56"/>
      <c r="S29" s="56"/>
      <c r="T29" s="80">
        <v>66</v>
      </c>
      <c r="U29" s="80">
        <v>66</v>
      </c>
    </row>
    <row r="30" spans="1:21" ht="60" x14ac:dyDescent="0.25">
      <c r="A30" s="105" t="s">
        <v>269</v>
      </c>
      <c r="B30" s="90">
        <v>902</v>
      </c>
      <c r="C30" s="93" t="s">
        <v>93</v>
      </c>
      <c r="D30" s="93" t="s">
        <v>106</v>
      </c>
      <c r="E30" s="93" t="s">
        <v>150</v>
      </c>
      <c r="F30" s="93">
        <v>200</v>
      </c>
      <c r="G30" s="12">
        <v>66</v>
      </c>
      <c r="I30" s="30">
        <f t="shared" si="0"/>
        <v>66</v>
      </c>
      <c r="J30" s="28"/>
      <c r="K30" s="28"/>
      <c r="L30" s="28"/>
      <c r="M30" s="44">
        <f t="shared" si="1"/>
        <v>0</v>
      </c>
      <c r="N30" s="47">
        <v>66</v>
      </c>
      <c r="O30" s="47">
        <v>66</v>
      </c>
      <c r="P30" s="62">
        <f t="shared" si="2"/>
        <v>0</v>
      </c>
      <c r="Q30" s="56"/>
      <c r="R30" s="56"/>
      <c r="S30" s="56"/>
      <c r="T30" s="80">
        <v>66</v>
      </c>
      <c r="U30" s="80">
        <v>66</v>
      </c>
    </row>
    <row r="31" spans="1:21" ht="105" x14ac:dyDescent="0.25">
      <c r="A31" s="104" t="s">
        <v>16</v>
      </c>
      <c r="B31" s="90">
        <v>902</v>
      </c>
      <c r="C31" s="93" t="s">
        <v>93</v>
      </c>
      <c r="D31" s="93" t="s">
        <v>96</v>
      </c>
      <c r="E31" s="93"/>
      <c r="F31" s="93"/>
      <c r="G31" s="29">
        <v>34571.4</v>
      </c>
      <c r="I31" s="30">
        <f t="shared" si="0"/>
        <v>34571.4</v>
      </c>
      <c r="J31" s="28"/>
      <c r="K31" s="28"/>
      <c r="L31" s="28">
        <v>1283.2</v>
      </c>
      <c r="M31" s="44">
        <f t="shared" si="1"/>
        <v>1283.2</v>
      </c>
      <c r="N31" s="47">
        <v>35854.6</v>
      </c>
      <c r="O31" s="47">
        <v>35854.6</v>
      </c>
      <c r="P31" s="62">
        <f t="shared" si="2"/>
        <v>0</v>
      </c>
      <c r="Q31" s="56"/>
      <c r="R31" s="56"/>
      <c r="S31" s="56"/>
      <c r="T31" s="81">
        <v>33043.599999999999</v>
      </c>
      <c r="U31" s="81">
        <v>39984.1</v>
      </c>
    </row>
    <row r="32" spans="1:21" ht="60" x14ac:dyDescent="0.25">
      <c r="A32" s="105" t="s">
        <v>17</v>
      </c>
      <c r="B32" s="90">
        <v>902</v>
      </c>
      <c r="C32" s="93" t="s">
        <v>93</v>
      </c>
      <c r="D32" s="93" t="s">
        <v>96</v>
      </c>
      <c r="E32" s="93" t="s">
        <v>158</v>
      </c>
      <c r="F32" s="93"/>
      <c r="G32" s="29">
        <v>34571.4</v>
      </c>
      <c r="I32" s="30">
        <f t="shared" si="0"/>
        <v>34571.4</v>
      </c>
      <c r="J32" s="28"/>
      <c r="K32" s="28"/>
      <c r="L32" s="28">
        <v>1283.2</v>
      </c>
      <c r="M32" s="44">
        <f t="shared" si="1"/>
        <v>1283.2</v>
      </c>
      <c r="N32" s="47">
        <v>35854.6</v>
      </c>
      <c r="O32" s="47">
        <v>35854.6</v>
      </c>
      <c r="P32" s="62">
        <f t="shared" si="2"/>
        <v>0</v>
      </c>
      <c r="Q32" s="56"/>
      <c r="R32" s="56"/>
      <c r="S32" s="56"/>
      <c r="T32" s="81">
        <v>33043.599999999999</v>
      </c>
      <c r="U32" s="81">
        <v>39984.1</v>
      </c>
    </row>
    <row r="33" spans="1:21" ht="75" x14ac:dyDescent="0.25">
      <c r="A33" s="105" t="s">
        <v>18</v>
      </c>
      <c r="B33" s="90">
        <v>902</v>
      </c>
      <c r="C33" s="93" t="s">
        <v>93</v>
      </c>
      <c r="D33" s="93" t="s">
        <v>96</v>
      </c>
      <c r="E33" s="93" t="s">
        <v>159</v>
      </c>
      <c r="F33" s="93"/>
      <c r="G33" s="29">
        <v>34571.4</v>
      </c>
      <c r="I33" s="30">
        <f t="shared" si="0"/>
        <v>34571.4</v>
      </c>
      <c r="J33" s="28"/>
      <c r="K33" s="28"/>
      <c r="L33" s="28">
        <v>1283.2</v>
      </c>
      <c r="M33" s="44">
        <f t="shared" si="1"/>
        <v>1283.2</v>
      </c>
      <c r="N33" s="47">
        <v>35854.6</v>
      </c>
      <c r="O33" s="47">
        <v>35854.6</v>
      </c>
      <c r="P33" s="62">
        <f t="shared" si="2"/>
        <v>0</v>
      </c>
      <c r="Q33" s="56"/>
      <c r="R33" s="56"/>
      <c r="S33" s="56"/>
      <c r="T33" s="81">
        <v>33043.599999999999</v>
      </c>
      <c r="U33" s="81">
        <v>39984.1</v>
      </c>
    </row>
    <row r="34" spans="1:21" ht="45" x14ac:dyDescent="0.25">
      <c r="A34" s="105" t="s">
        <v>8</v>
      </c>
      <c r="B34" s="90">
        <v>902</v>
      </c>
      <c r="C34" s="93" t="s">
        <v>93</v>
      </c>
      <c r="D34" s="93" t="s">
        <v>96</v>
      </c>
      <c r="E34" s="93" t="s">
        <v>162</v>
      </c>
      <c r="F34" s="93"/>
      <c r="G34" s="29">
        <v>34571.4</v>
      </c>
      <c r="I34" s="30">
        <f t="shared" si="0"/>
        <v>34571.4</v>
      </c>
      <c r="J34" s="28"/>
      <c r="K34" s="28"/>
      <c r="L34" s="28">
        <v>1283.2</v>
      </c>
      <c r="M34" s="44">
        <f t="shared" si="1"/>
        <v>1283.2</v>
      </c>
      <c r="N34" s="47">
        <v>35854.6</v>
      </c>
      <c r="O34" s="47">
        <v>35854.6</v>
      </c>
      <c r="P34" s="62">
        <f t="shared" si="2"/>
        <v>0</v>
      </c>
      <c r="Q34" s="56"/>
      <c r="R34" s="56"/>
      <c r="S34" s="56"/>
      <c r="T34" s="81">
        <v>33043.599999999999</v>
      </c>
      <c r="U34" s="81">
        <v>39984.1</v>
      </c>
    </row>
    <row r="35" spans="1:21" ht="45" x14ac:dyDescent="0.25">
      <c r="A35" s="105" t="s">
        <v>12</v>
      </c>
      <c r="B35" s="90">
        <v>902</v>
      </c>
      <c r="C35" s="93" t="s">
        <v>93</v>
      </c>
      <c r="D35" s="93" t="s">
        <v>96</v>
      </c>
      <c r="E35" s="93" t="s">
        <v>265</v>
      </c>
      <c r="F35" s="93"/>
      <c r="G35" s="29">
        <v>33954.300000000003</v>
      </c>
      <c r="I35" s="30">
        <f t="shared" si="0"/>
        <v>33954.300000000003</v>
      </c>
      <c r="J35" s="28"/>
      <c r="K35" s="28"/>
      <c r="L35" s="28">
        <v>1283.2</v>
      </c>
      <c r="M35" s="44">
        <f t="shared" si="1"/>
        <v>1283.2</v>
      </c>
      <c r="N35" s="47">
        <v>35237.5</v>
      </c>
      <c r="O35" s="47">
        <v>35237.5</v>
      </c>
      <c r="P35" s="62">
        <f t="shared" si="2"/>
        <v>0</v>
      </c>
      <c r="Q35" s="56"/>
      <c r="R35" s="56"/>
      <c r="S35" s="56"/>
      <c r="T35" s="80">
        <v>32403</v>
      </c>
      <c r="U35" s="81">
        <v>39343.5</v>
      </c>
    </row>
    <row r="36" spans="1:21" ht="135" x14ac:dyDescent="0.25">
      <c r="A36" s="105" t="s">
        <v>13</v>
      </c>
      <c r="B36" s="90">
        <v>902</v>
      </c>
      <c r="C36" s="93" t="s">
        <v>93</v>
      </c>
      <c r="D36" s="93" t="s">
        <v>96</v>
      </c>
      <c r="E36" s="93" t="s">
        <v>265</v>
      </c>
      <c r="F36" s="93">
        <v>100</v>
      </c>
      <c r="G36" s="12">
        <v>29055.5</v>
      </c>
      <c r="I36" s="30">
        <f t="shared" si="0"/>
        <v>29055.5</v>
      </c>
      <c r="J36" s="28"/>
      <c r="K36" s="28">
        <v>-81.3</v>
      </c>
      <c r="L36" s="28"/>
      <c r="M36" s="44">
        <f t="shared" si="1"/>
        <v>-81.3</v>
      </c>
      <c r="N36" s="47">
        <v>28974.2</v>
      </c>
      <c r="O36" s="47">
        <v>28807.3</v>
      </c>
      <c r="P36" s="62">
        <f t="shared" si="2"/>
        <v>-166.90000000000146</v>
      </c>
      <c r="Q36" s="56"/>
      <c r="R36" s="56"/>
      <c r="S36" s="56"/>
      <c r="T36" s="81">
        <v>29970.2</v>
      </c>
      <c r="U36" s="81">
        <v>29970.2</v>
      </c>
    </row>
    <row r="37" spans="1:21" ht="60" x14ac:dyDescent="0.25">
      <c r="A37" s="105" t="s">
        <v>269</v>
      </c>
      <c r="B37" s="90">
        <v>902</v>
      </c>
      <c r="C37" s="93" t="s">
        <v>93</v>
      </c>
      <c r="D37" s="93" t="s">
        <v>96</v>
      </c>
      <c r="E37" s="93" t="s">
        <v>265</v>
      </c>
      <c r="F37" s="93">
        <v>200</v>
      </c>
      <c r="G37" s="12">
        <v>4445.8</v>
      </c>
      <c r="I37" s="30">
        <f t="shared" si="0"/>
        <v>4445.8</v>
      </c>
      <c r="J37" s="28"/>
      <c r="K37" s="28">
        <v>81.3</v>
      </c>
      <c r="L37" s="28">
        <v>1283.2</v>
      </c>
      <c r="M37" s="44">
        <f t="shared" si="1"/>
        <v>1364.5</v>
      </c>
      <c r="N37" s="47">
        <v>5810.3</v>
      </c>
      <c r="O37" s="47">
        <v>5977.2</v>
      </c>
      <c r="P37" s="62">
        <f t="shared" si="2"/>
        <v>166.89999999999964</v>
      </c>
      <c r="Q37" s="56"/>
      <c r="R37" s="56"/>
      <c r="S37" s="56"/>
      <c r="T37" s="81">
        <v>2432.8000000000002</v>
      </c>
      <c r="U37" s="81">
        <v>9373.2999999999993</v>
      </c>
    </row>
    <row r="38" spans="1:21" ht="105" x14ac:dyDescent="0.25">
      <c r="A38" s="105" t="s">
        <v>21</v>
      </c>
      <c r="B38" s="90">
        <v>902</v>
      </c>
      <c r="C38" s="93" t="s">
        <v>93</v>
      </c>
      <c r="D38" s="93" t="s">
        <v>96</v>
      </c>
      <c r="E38" s="93" t="s">
        <v>267</v>
      </c>
      <c r="F38" s="93"/>
      <c r="G38" s="12">
        <v>617.1</v>
      </c>
      <c r="I38" s="30">
        <f t="shared" si="0"/>
        <v>617.1</v>
      </c>
      <c r="J38" s="28"/>
      <c r="K38" s="28"/>
      <c r="L38" s="28"/>
      <c r="M38" s="44">
        <f t="shared" si="1"/>
        <v>0</v>
      </c>
      <c r="N38" s="47">
        <v>617.1</v>
      </c>
      <c r="O38" s="47">
        <v>617.1</v>
      </c>
      <c r="P38" s="62">
        <f t="shared" si="2"/>
        <v>0</v>
      </c>
      <c r="Q38" s="56"/>
      <c r="R38" s="56"/>
      <c r="S38" s="56"/>
      <c r="T38" s="81">
        <v>640.6</v>
      </c>
      <c r="U38" s="81">
        <v>640.6</v>
      </c>
    </row>
    <row r="39" spans="1:21" ht="135" x14ac:dyDescent="0.25">
      <c r="A39" s="105" t="s">
        <v>13</v>
      </c>
      <c r="B39" s="90">
        <v>902</v>
      </c>
      <c r="C39" s="93" t="s">
        <v>93</v>
      </c>
      <c r="D39" s="93" t="s">
        <v>96</v>
      </c>
      <c r="E39" s="93" t="s">
        <v>267</v>
      </c>
      <c r="F39" s="93">
        <v>100</v>
      </c>
      <c r="G39" s="29">
        <v>581.6</v>
      </c>
      <c r="I39" s="30">
        <f t="shared" si="0"/>
        <v>581.6</v>
      </c>
      <c r="J39" s="28"/>
      <c r="K39" s="28">
        <v>-13</v>
      </c>
      <c r="L39" s="28"/>
      <c r="M39" s="44">
        <f t="shared" si="1"/>
        <v>-13</v>
      </c>
      <c r="N39" s="47">
        <v>568.6</v>
      </c>
      <c r="O39" s="47">
        <v>562.70000000000005</v>
      </c>
      <c r="P39" s="62">
        <f t="shared" si="2"/>
        <v>-5.8999999999999773</v>
      </c>
      <c r="Q39" s="56"/>
      <c r="R39" s="56"/>
      <c r="S39" s="56"/>
      <c r="T39" s="81">
        <v>558.6</v>
      </c>
      <c r="U39" s="81">
        <v>558.6</v>
      </c>
    </row>
    <row r="40" spans="1:21" ht="60" x14ac:dyDescent="0.25">
      <c r="A40" s="105" t="s">
        <v>269</v>
      </c>
      <c r="B40" s="90">
        <v>902</v>
      </c>
      <c r="C40" s="93" t="s">
        <v>93</v>
      </c>
      <c r="D40" s="93" t="s">
        <v>96</v>
      </c>
      <c r="E40" s="93" t="s">
        <v>267</v>
      </c>
      <c r="F40" s="93" t="s">
        <v>95</v>
      </c>
      <c r="G40" s="29">
        <v>35.5</v>
      </c>
      <c r="I40" s="30">
        <f t="shared" si="0"/>
        <v>35.5</v>
      </c>
      <c r="J40" s="28"/>
      <c r="K40" s="28">
        <v>13</v>
      </c>
      <c r="L40" s="28"/>
      <c r="M40" s="44">
        <f t="shared" si="1"/>
        <v>13</v>
      </c>
      <c r="N40" s="47">
        <v>48.5</v>
      </c>
      <c r="O40" s="47">
        <v>54.4</v>
      </c>
      <c r="P40" s="62">
        <f t="shared" si="2"/>
        <v>5.8999999999999986</v>
      </c>
      <c r="Q40" s="56"/>
      <c r="R40" s="56"/>
      <c r="S40" s="56"/>
      <c r="T40" s="80">
        <v>82</v>
      </c>
      <c r="U40" s="80">
        <v>82</v>
      </c>
    </row>
    <row r="41" spans="1:21" ht="15.75" x14ac:dyDescent="0.25">
      <c r="A41" s="105" t="s">
        <v>324</v>
      </c>
      <c r="B41" s="90" t="s">
        <v>100</v>
      </c>
      <c r="C41" s="93" t="s">
        <v>93</v>
      </c>
      <c r="D41" s="93" t="s">
        <v>98</v>
      </c>
      <c r="E41" s="93"/>
      <c r="F41" s="93"/>
      <c r="G41" s="29">
        <v>6.2</v>
      </c>
      <c r="I41" s="30">
        <f t="shared" si="0"/>
        <v>6.2</v>
      </c>
      <c r="J41" s="29">
        <v>3.7</v>
      </c>
      <c r="K41" s="28"/>
      <c r="L41" s="28"/>
      <c r="M41" s="44">
        <f t="shared" si="1"/>
        <v>3.7</v>
      </c>
      <c r="N41" s="47">
        <v>9.9</v>
      </c>
      <c r="O41" s="47">
        <v>9.9</v>
      </c>
      <c r="P41" s="62">
        <f t="shared" si="2"/>
        <v>0</v>
      </c>
      <c r="Q41" s="56"/>
      <c r="R41" s="56"/>
      <c r="S41" s="56"/>
      <c r="T41" s="81">
        <v>4.7</v>
      </c>
      <c r="U41" s="81">
        <v>4.7</v>
      </c>
    </row>
    <row r="42" spans="1:21" ht="60" x14ac:dyDescent="0.25">
      <c r="A42" s="105" t="s">
        <v>17</v>
      </c>
      <c r="B42" s="90" t="s">
        <v>100</v>
      </c>
      <c r="C42" s="93" t="s">
        <v>93</v>
      </c>
      <c r="D42" s="93" t="s">
        <v>98</v>
      </c>
      <c r="E42" s="93" t="s">
        <v>158</v>
      </c>
      <c r="F42" s="93"/>
      <c r="G42" s="29">
        <v>6.2</v>
      </c>
      <c r="I42" s="30">
        <f t="shared" si="0"/>
        <v>6.2</v>
      </c>
      <c r="J42" s="29">
        <v>3.7</v>
      </c>
      <c r="K42" s="28"/>
      <c r="L42" s="28"/>
      <c r="M42" s="44">
        <f t="shared" si="1"/>
        <v>3.7</v>
      </c>
      <c r="N42" s="47">
        <v>9.9</v>
      </c>
      <c r="O42" s="47">
        <v>9.9</v>
      </c>
      <c r="P42" s="62">
        <f t="shared" si="2"/>
        <v>0</v>
      </c>
      <c r="Q42" s="56"/>
      <c r="R42" s="56"/>
      <c r="S42" s="56"/>
      <c r="T42" s="81">
        <v>4.7</v>
      </c>
      <c r="U42" s="81">
        <v>4.7</v>
      </c>
    </row>
    <row r="43" spans="1:21" ht="120" x14ac:dyDescent="0.25">
      <c r="A43" s="105" t="s">
        <v>306</v>
      </c>
      <c r="B43" s="90" t="s">
        <v>100</v>
      </c>
      <c r="C43" s="93" t="s">
        <v>93</v>
      </c>
      <c r="D43" s="93" t="s">
        <v>98</v>
      </c>
      <c r="E43" s="93" t="s">
        <v>305</v>
      </c>
      <c r="F43" s="93"/>
      <c r="G43" s="29">
        <v>6.2</v>
      </c>
      <c r="I43" s="30">
        <f t="shared" si="0"/>
        <v>6.2</v>
      </c>
      <c r="J43" s="29">
        <v>3.7</v>
      </c>
      <c r="K43" s="28"/>
      <c r="L43" s="28"/>
      <c r="M43" s="44">
        <f t="shared" si="1"/>
        <v>3.7</v>
      </c>
      <c r="N43" s="47">
        <v>9.9</v>
      </c>
      <c r="O43" s="47">
        <v>9.9</v>
      </c>
      <c r="P43" s="62">
        <f t="shared" ref="P43:P93" si="3">O43-N43</f>
        <v>0</v>
      </c>
      <c r="Q43" s="56"/>
      <c r="R43" s="56"/>
      <c r="S43" s="56"/>
      <c r="T43" s="81">
        <v>4.7</v>
      </c>
      <c r="U43" s="81">
        <v>4.7</v>
      </c>
    </row>
    <row r="44" spans="1:21" ht="60" x14ac:dyDescent="0.25">
      <c r="A44" s="105" t="s">
        <v>269</v>
      </c>
      <c r="B44" s="90" t="s">
        <v>100</v>
      </c>
      <c r="C44" s="93" t="s">
        <v>93</v>
      </c>
      <c r="D44" s="93" t="s">
        <v>98</v>
      </c>
      <c r="E44" s="93" t="s">
        <v>305</v>
      </c>
      <c r="F44" s="93" t="s">
        <v>95</v>
      </c>
      <c r="G44" s="29">
        <v>6.2</v>
      </c>
      <c r="I44" s="30">
        <f t="shared" si="0"/>
        <v>6.2</v>
      </c>
      <c r="J44" s="29">
        <v>3.7</v>
      </c>
      <c r="K44" s="28"/>
      <c r="L44" s="28"/>
      <c r="M44" s="44">
        <f t="shared" si="1"/>
        <v>3.7</v>
      </c>
      <c r="N44" s="47">
        <v>9.9</v>
      </c>
      <c r="O44" s="47">
        <v>9.9</v>
      </c>
      <c r="P44" s="62">
        <f t="shared" si="3"/>
        <v>0</v>
      </c>
      <c r="Q44" s="56"/>
      <c r="R44" s="56"/>
      <c r="S44" s="56"/>
      <c r="T44" s="81">
        <v>4.7</v>
      </c>
      <c r="U44" s="81">
        <v>4.7</v>
      </c>
    </row>
    <row r="45" spans="1:21" ht="90" x14ac:dyDescent="0.25">
      <c r="A45" s="105" t="s">
        <v>59</v>
      </c>
      <c r="B45" s="90" t="s">
        <v>100</v>
      </c>
      <c r="C45" s="93" t="s">
        <v>93</v>
      </c>
      <c r="D45" s="93" t="s">
        <v>109</v>
      </c>
      <c r="E45" s="93"/>
      <c r="F45" s="93"/>
      <c r="G45" s="29">
        <v>1480.7</v>
      </c>
      <c r="H45">
        <v>211.9</v>
      </c>
      <c r="I45" s="30">
        <f t="shared" si="0"/>
        <v>1692.6000000000001</v>
      </c>
      <c r="J45" s="28"/>
      <c r="K45" s="28"/>
      <c r="L45" s="28"/>
      <c r="M45" s="44">
        <f t="shared" si="1"/>
        <v>0</v>
      </c>
      <c r="N45" s="47">
        <v>1692.6</v>
      </c>
      <c r="O45" s="47">
        <v>1692.6</v>
      </c>
      <c r="P45" s="62">
        <f t="shared" si="3"/>
        <v>0</v>
      </c>
      <c r="Q45" s="56"/>
      <c r="R45" s="56"/>
      <c r="S45" s="56"/>
      <c r="T45" s="81">
        <v>1547.8</v>
      </c>
      <c r="U45" s="81">
        <v>1547.8</v>
      </c>
    </row>
    <row r="46" spans="1:21" ht="60" x14ac:dyDescent="0.25">
      <c r="A46" s="105" t="s">
        <v>17</v>
      </c>
      <c r="B46" s="90" t="s">
        <v>100</v>
      </c>
      <c r="C46" s="93" t="s">
        <v>93</v>
      </c>
      <c r="D46" s="93" t="s">
        <v>109</v>
      </c>
      <c r="E46" s="93" t="s">
        <v>158</v>
      </c>
      <c r="F46" s="93"/>
      <c r="G46" s="29">
        <v>1480.7</v>
      </c>
      <c r="H46">
        <v>211.9</v>
      </c>
      <c r="I46" s="30">
        <f t="shared" si="0"/>
        <v>1692.6000000000001</v>
      </c>
      <c r="J46" s="28"/>
      <c r="K46" s="28"/>
      <c r="L46" s="28"/>
      <c r="M46" s="44">
        <f t="shared" si="1"/>
        <v>0</v>
      </c>
      <c r="N46" s="47">
        <v>1692.6</v>
      </c>
      <c r="O46" s="47">
        <v>1692.6</v>
      </c>
      <c r="P46" s="62">
        <f t="shared" si="3"/>
        <v>0</v>
      </c>
      <c r="Q46" s="56"/>
      <c r="R46" s="56"/>
      <c r="S46" s="56"/>
      <c r="T46" s="81">
        <v>1547.8</v>
      </c>
      <c r="U46" s="81">
        <v>1547.8</v>
      </c>
    </row>
    <row r="47" spans="1:21" ht="75" x14ac:dyDescent="0.25">
      <c r="A47" s="105" t="s">
        <v>115</v>
      </c>
      <c r="B47" s="90" t="s">
        <v>100</v>
      </c>
      <c r="C47" s="93" t="s">
        <v>93</v>
      </c>
      <c r="D47" s="93" t="s">
        <v>109</v>
      </c>
      <c r="E47" s="93" t="s">
        <v>159</v>
      </c>
      <c r="F47" s="93"/>
      <c r="G47" s="29">
        <v>1480.7</v>
      </c>
      <c r="H47">
        <v>211.9</v>
      </c>
      <c r="I47" s="30">
        <f t="shared" si="0"/>
        <v>1692.6000000000001</v>
      </c>
      <c r="J47" s="28"/>
      <c r="K47" s="28"/>
      <c r="L47" s="28"/>
      <c r="M47" s="44">
        <f t="shared" si="1"/>
        <v>0</v>
      </c>
      <c r="N47" s="47">
        <v>1692.6</v>
      </c>
      <c r="O47" s="47">
        <v>1692.6</v>
      </c>
      <c r="P47" s="62">
        <f t="shared" si="3"/>
        <v>0</v>
      </c>
      <c r="Q47" s="56"/>
      <c r="R47" s="56"/>
      <c r="S47" s="56"/>
      <c r="T47" s="81">
        <v>1547.8</v>
      </c>
      <c r="U47" s="81">
        <v>1547.8</v>
      </c>
    </row>
    <row r="48" spans="1:21" ht="30" x14ac:dyDescent="0.25">
      <c r="A48" s="105" t="s">
        <v>164</v>
      </c>
      <c r="B48" s="90" t="s">
        <v>100</v>
      </c>
      <c r="C48" s="93" t="s">
        <v>93</v>
      </c>
      <c r="D48" s="93" t="s">
        <v>109</v>
      </c>
      <c r="E48" s="93" t="s">
        <v>163</v>
      </c>
      <c r="F48" s="93"/>
      <c r="G48" s="29">
        <v>1480.7</v>
      </c>
      <c r="H48">
        <v>211.9</v>
      </c>
      <c r="I48" s="30">
        <f t="shared" si="0"/>
        <v>1692.6000000000001</v>
      </c>
      <c r="J48" s="28"/>
      <c r="K48" s="28"/>
      <c r="L48" s="28"/>
      <c r="M48" s="44">
        <f t="shared" si="1"/>
        <v>0</v>
      </c>
      <c r="N48" s="47">
        <v>1692.6</v>
      </c>
      <c r="O48" s="47">
        <v>1692.6</v>
      </c>
      <c r="P48" s="62">
        <f t="shared" si="3"/>
        <v>0</v>
      </c>
      <c r="Q48" s="56"/>
      <c r="R48" s="56"/>
      <c r="S48" s="56"/>
      <c r="T48" s="81">
        <v>1547.8</v>
      </c>
      <c r="U48" s="81">
        <v>1547.8</v>
      </c>
    </row>
    <row r="49" spans="1:21" ht="45" x14ac:dyDescent="0.25">
      <c r="A49" s="105" t="s">
        <v>12</v>
      </c>
      <c r="B49" s="90" t="s">
        <v>100</v>
      </c>
      <c r="C49" s="93" t="s">
        <v>93</v>
      </c>
      <c r="D49" s="93" t="s">
        <v>109</v>
      </c>
      <c r="E49" s="93" t="s">
        <v>165</v>
      </c>
      <c r="F49" s="93"/>
      <c r="G49" s="29">
        <v>1480.7</v>
      </c>
      <c r="H49">
        <v>211.9</v>
      </c>
      <c r="I49" s="30">
        <f t="shared" si="0"/>
        <v>1692.6000000000001</v>
      </c>
      <c r="J49" s="28"/>
      <c r="K49" s="28"/>
      <c r="L49" s="28"/>
      <c r="M49" s="44">
        <f t="shared" si="1"/>
        <v>0</v>
      </c>
      <c r="N49" s="47">
        <v>1692.6</v>
      </c>
      <c r="O49" s="47">
        <v>1692.6</v>
      </c>
      <c r="P49" s="62">
        <f t="shared" si="3"/>
        <v>0</v>
      </c>
      <c r="Q49" s="56"/>
      <c r="R49" s="56"/>
      <c r="S49" s="56"/>
      <c r="T49" s="81">
        <v>1547.8</v>
      </c>
      <c r="U49" s="81">
        <v>1547.8</v>
      </c>
    </row>
    <row r="50" spans="1:21" ht="135" x14ac:dyDescent="0.25">
      <c r="A50" s="105" t="s">
        <v>13</v>
      </c>
      <c r="B50" s="90" t="s">
        <v>100</v>
      </c>
      <c r="C50" s="93" t="s">
        <v>93</v>
      </c>
      <c r="D50" s="93" t="s">
        <v>109</v>
      </c>
      <c r="E50" s="93" t="s">
        <v>165</v>
      </c>
      <c r="F50" s="93" t="s">
        <v>113</v>
      </c>
      <c r="G50" s="29">
        <v>1480.7</v>
      </c>
      <c r="I50" s="30">
        <f t="shared" si="0"/>
        <v>1480.7</v>
      </c>
      <c r="J50" s="28"/>
      <c r="K50" s="28"/>
      <c r="L50" s="28"/>
      <c r="M50" s="44">
        <f t="shared" si="1"/>
        <v>0</v>
      </c>
      <c r="N50" s="47">
        <v>1480.7</v>
      </c>
      <c r="O50" s="47">
        <v>1480.7</v>
      </c>
      <c r="P50" s="62">
        <f t="shared" si="3"/>
        <v>0</v>
      </c>
      <c r="Q50" s="56"/>
      <c r="R50" s="56"/>
      <c r="S50" s="56"/>
      <c r="T50" s="81">
        <v>1547.8</v>
      </c>
      <c r="U50" s="81">
        <v>1547.8</v>
      </c>
    </row>
    <row r="51" spans="1:21" ht="15.75" x14ac:dyDescent="0.25">
      <c r="A51" s="104" t="s">
        <v>22</v>
      </c>
      <c r="B51" s="90">
        <v>902</v>
      </c>
      <c r="C51" s="93" t="s">
        <v>93</v>
      </c>
      <c r="D51" s="93">
        <v>11</v>
      </c>
      <c r="E51" s="93"/>
      <c r="F51" s="93"/>
      <c r="G51" s="30">
        <v>300</v>
      </c>
      <c r="I51" s="30">
        <f t="shared" si="0"/>
        <v>300</v>
      </c>
      <c r="J51" s="28"/>
      <c r="K51" s="35"/>
      <c r="L51" s="28"/>
      <c r="M51" s="44">
        <f t="shared" si="1"/>
        <v>0</v>
      </c>
      <c r="N51" s="47">
        <v>300</v>
      </c>
      <c r="O51" s="47">
        <v>300</v>
      </c>
      <c r="P51" s="62">
        <f t="shared" si="3"/>
        <v>0</v>
      </c>
      <c r="Q51" s="56"/>
      <c r="R51" s="56"/>
      <c r="S51" s="56"/>
      <c r="T51" s="80">
        <v>300</v>
      </c>
      <c r="U51" s="80">
        <v>300</v>
      </c>
    </row>
    <row r="52" spans="1:21" ht="60" x14ac:dyDescent="0.25">
      <c r="A52" s="105" t="s">
        <v>17</v>
      </c>
      <c r="B52" s="90">
        <v>902</v>
      </c>
      <c r="C52" s="93" t="s">
        <v>93</v>
      </c>
      <c r="D52" s="93">
        <v>11</v>
      </c>
      <c r="E52" s="93" t="s">
        <v>158</v>
      </c>
      <c r="F52" s="93"/>
      <c r="G52" s="30">
        <v>300</v>
      </c>
      <c r="I52" s="30">
        <f t="shared" si="0"/>
        <v>300</v>
      </c>
      <c r="J52" s="28"/>
      <c r="K52" s="35"/>
      <c r="L52" s="28"/>
      <c r="M52" s="44">
        <f t="shared" si="1"/>
        <v>0</v>
      </c>
      <c r="N52" s="47">
        <v>300</v>
      </c>
      <c r="O52" s="47">
        <v>300</v>
      </c>
      <c r="P52" s="62">
        <f t="shared" si="3"/>
        <v>0</v>
      </c>
      <c r="Q52" s="56"/>
      <c r="R52" s="56"/>
      <c r="S52" s="56"/>
      <c r="T52" s="80">
        <v>300</v>
      </c>
      <c r="U52" s="80">
        <v>300</v>
      </c>
    </row>
    <row r="53" spans="1:21" ht="30" x14ac:dyDescent="0.25">
      <c r="A53" s="105" t="s">
        <v>23</v>
      </c>
      <c r="B53" s="90">
        <v>902</v>
      </c>
      <c r="C53" s="93" t="s">
        <v>93</v>
      </c>
      <c r="D53" s="93">
        <v>11</v>
      </c>
      <c r="E53" s="93" t="s">
        <v>160</v>
      </c>
      <c r="F53" s="93"/>
      <c r="G53" s="30">
        <v>300</v>
      </c>
      <c r="I53" s="30">
        <f t="shared" si="0"/>
        <v>300</v>
      </c>
      <c r="J53" s="28"/>
      <c r="K53" s="35"/>
      <c r="L53" s="28"/>
      <c r="M53" s="44">
        <f t="shared" si="1"/>
        <v>0</v>
      </c>
      <c r="N53" s="47">
        <v>300</v>
      </c>
      <c r="O53" s="47">
        <v>300</v>
      </c>
      <c r="P53" s="62">
        <f t="shared" si="3"/>
        <v>0</v>
      </c>
      <c r="Q53" s="56"/>
      <c r="R53" s="56"/>
      <c r="S53" s="56"/>
      <c r="T53" s="80">
        <v>300</v>
      </c>
      <c r="U53" s="80">
        <v>300</v>
      </c>
    </row>
    <row r="54" spans="1:21" ht="60" x14ac:dyDescent="0.25">
      <c r="A54" s="104" t="s">
        <v>24</v>
      </c>
      <c r="B54" s="90">
        <v>902</v>
      </c>
      <c r="C54" s="93" t="s">
        <v>93</v>
      </c>
      <c r="D54" s="93">
        <v>11</v>
      </c>
      <c r="E54" s="93" t="s">
        <v>161</v>
      </c>
      <c r="F54" s="93"/>
      <c r="G54" s="30">
        <v>300</v>
      </c>
      <c r="I54" s="30">
        <f t="shared" si="0"/>
        <v>300</v>
      </c>
      <c r="J54" s="28"/>
      <c r="K54" s="35"/>
      <c r="L54" s="28"/>
      <c r="M54" s="44">
        <f t="shared" si="1"/>
        <v>0</v>
      </c>
      <c r="N54" s="47">
        <v>300</v>
      </c>
      <c r="O54" s="47">
        <v>300</v>
      </c>
      <c r="P54" s="62">
        <f t="shared" si="3"/>
        <v>0</v>
      </c>
      <c r="Q54" s="56"/>
      <c r="R54" s="56"/>
      <c r="S54" s="56"/>
      <c r="T54" s="80">
        <v>300</v>
      </c>
      <c r="U54" s="80">
        <v>300</v>
      </c>
    </row>
    <row r="55" spans="1:21" ht="15.75" x14ac:dyDescent="0.25">
      <c r="A55" s="106" t="s">
        <v>19</v>
      </c>
      <c r="B55" s="90">
        <v>902</v>
      </c>
      <c r="C55" s="93" t="s">
        <v>93</v>
      </c>
      <c r="D55" s="93">
        <v>11</v>
      </c>
      <c r="E55" s="93" t="s">
        <v>161</v>
      </c>
      <c r="F55" s="93">
        <v>800</v>
      </c>
      <c r="G55" s="30">
        <v>300</v>
      </c>
      <c r="H55" s="26"/>
      <c r="I55" s="30">
        <f t="shared" si="0"/>
        <v>300</v>
      </c>
      <c r="J55" s="28"/>
      <c r="K55" s="35"/>
      <c r="L55" s="28"/>
      <c r="M55" s="44">
        <f t="shared" si="1"/>
        <v>0</v>
      </c>
      <c r="N55" s="47">
        <v>300</v>
      </c>
      <c r="O55" s="47">
        <v>300</v>
      </c>
      <c r="P55" s="62">
        <f t="shared" si="3"/>
        <v>0</v>
      </c>
      <c r="Q55" s="56"/>
      <c r="R55" s="56"/>
      <c r="S55" s="56"/>
      <c r="T55" s="80">
        <v>300</v>
      </c>
      <c r="U55" s="80">
        <v>300</v>
      </c>
    </row>
    <row r="56" spans="1:21" ht="45" x14ac:dyDescent="0.25">
      <c r="A56" s="104" t="s">
        <v>25</v>
      </c>
      <c r="B56" s="90">
        <v>902</v>
      </c>
      <c r="C56" s="93" t="s">
        <v>93</v>
      </c>
      <c r="D56" s="93">
        <v>13</v>
      </c>
      <c r="E56" s="93"/>
      <c r="F56" s="93"/>
      <c r="G56" s="30">
        <v>34328</v>
      </c>
      <c r="H56">
        <v>877.9</v>
      </c>
      <c r="I56" s="30">
        <f t="shared" si="0"/>
        <v>35205.9</v>
      </c>
      <c r="J56" s="28"/>
      <c r="K56" s="35">
        <v>-118.1</v>
      </c>
      <c r="L56" s="28">
        <v>818.8</v>
      </c>
      <c r="M56" s="44">
        <f t="shared" si="1"/>
        <v>700.69999999999993</v>
      </c>
      <c r="N56" s="47">
        <v>35906.6</v>
      </c>
      <c r="O56" s="47">
        <v>35906.6</v>
      </c>
      <c r="P56" s="62">
        <f t="shared" si="3"/>
        <v>0</v>
      </c>
      <c r="Q56" s="56"/>
      <c r="R56" s="56"/>
      <c r="S56" s="56">
        <v>1689.4</v>
      </c>
      <c r="T56" s="81">
        <v>26996.7</v>
      </c>
      <c r="U56" s="80">
        <v>30002.6</v>
      </c>
    </row>
    <row r="57" spans="1:21" ht="90" x14ac:dyDescent="0.25">
      <c r="A57" s="104" t="s">
        <v>323</v>
      </c>
      <c r="B57" s="90" t="s">
        <v>100</v>
      </c>
      <c r="C57" s="93" t="s">
        <v>93</v>
      </c>
      <c r="D57" s="93" t="s">
        <v>134</v>
      </c>
      <c r="E57" s="93" t="s">
        <v>321</v>
      </c>
      <c r="F57" s="93"/>
      <c r="G57" s="29">
        <v>902.6</v>
      </c>
      <c r="I57" s="30">
        <f t="shared" si="0"/>
        <v>902.6</v>
      </c>
      <c r="J57" s="28"/>
      <c r="K57" s="35"/>
      <c r="L57" s="28"/>
      <c r="M57" s="44">
        <f t="shared" si="1"/>
        <v>0</v>
      </c>
      <c r="N57" s="47">
        <v>902.6</v>
      </c>
      <c r="O57" s="47">
        <v>902.6</v>
      </c>
      <c r="P57" s="62">
        <f t="shared" si="3"/>
        <v>0</v>
      </c>
      <c r="Q57" s="56"/>
      <c r="R57" s="56"/>
      <c r="S57" s="56"/>
      <c r="T57" s="80">
        <v>385</v>
      </c>
      <c r="U57" s="81"/>
    </row>
    <row r="58" spans="1:21" ht="105" x14ac:dyDescent="0.25">
      <c r="A58" s="104" t="s">
        <v>322</v>
      </c>
      <c r="B58" s="90" t="s">
        <v>100</v>
      </c>
      <c r="C58" s="93" t="s">
        <v>93</v>
      </c>
      <c r="D58" s="93" t="s">
        <v>134</v>
      </c>
      <c r="E58" s="93" t="s">
        <v>320</v>
      </c>
      <c r="F58" s="93"/>
      <c r="G58" s="29">
        <v>902.6</v>
      </c>
      <c r="I58" s="30">
        <f t="shared" si="0"/>
        <v>902.6</v>
      </c>
      <c r="J58" s="28"/>
      <c r="K58" s="35"/>
      <c r="L58" s="28"/>
      <c r="M58" s="44">
        <f t="shared" si="1"/>
        <v>0</v>
      </c>
      <c r="N58" s="47">
        <v>902.6</v>
      </c>
      <c r="O58" s="47">
        <v>902.6</v>
      </c>
      <c r="P58" s="62">
        <f t="shared" si="3"/>
        <v>0</v>
      </c>
      <c r="Q58" s="56"/>
      <c r="R58" s="56"/>
      <c r="S58" s="56"/>
      <c r="T58" s="80">
        <v>385</v>
      </c>
      <c r="U58" s="81"/>
    </row>
    <row r="59" spans="1:21" ht="75" x14ac:dyDescent="0.25">
      <c r="A59" s="105" t="s">
        <v>319</v>
      </c>
      <c r="B59" s="90" t="s">
        <v>100</v>
      </c>
      <c r="C59" s="93" t="s">
        <v>93</v>
      </c>
      <c r="D59" s="93" t="s">
        <v>134</v>
      </c>
      <c r="E59" s="93" t="s">
        <v>295</v>
      </c>
      <c r="F59" s="93"/>
      <c r="G59" s="30">
        <v>364.8</v>
      </c>
      <c r="I59" s="30">
        <f t="shared" si="0"/>
        <v>364.8</v>
      </c>
      <c r="J59" s="28"/>
      <c r="K59" s="35"/>
      <c r="L59" s="28"/>
      <c r="M59" s="44">
        <f t="shared" si="1"/>
        <v>0</v>
      </c>
      <c r="N59" s="47">
        <v>364.8</v>
      </c>
      <c r="O59" s="47">
        <v>364.8</v>
      </c>
      <c r="P59" s="62">
        <f t="shared" si="3"/>
        <v>0</v>
      </c>
      <c r="Q59" s="56"/>
      <c r="R59" s="56"/>
      <c r="S59" s="56"/>
      <c r="T59" s="80">
        <v>385</v>
      </c>
      <c r="U59" s="81"/>
    </row>
    <row r="60" spans="1:21" ht="135" x14ac:dyDescent="0.25">
      <c r="A60" s="105" t="s">
        <v>13</v>
      </c>
      <c r="B60" s="90" t="s">
        <v>100</v>
      </c>
      <c r="C60" s="93" t="s">
        <v>93</v>
      </c>
      <c r="D60" s="93" t="s">
        <v>134</v>
      </c>
      <c r="E60" s="93" t="s">
        <v>295</v>
      </c>
      <c r="F60" s="93" t="s">
        <v>113</v>
      </c>
      <c r="G60" s="29">
        <v>364.8</v>
      </c>
      <c r="I60" s="30">
        <f t="shared" si="0"/>
        <v>364.8</v>
      </c>
      <c r="J60" s="28"/>
      <c r="K60" s="35"/>
      <c r="L60" s="28"/>
      <c r="M60" s="44">
        <f t="shared" si="1"/>
        <v>0</v>
      </c>
      <c r="N60" s="47">
        <v>364.8</v>
      </c>
      <c r="O60" s="47">
        <v>364.8</v>
      </c>
      <c r="P60" s="62">
        <f t="shared" si="3"/>
        <v>0</v>
      </c>
      <c r="Q60" s="56"/>
      <c r="R60" s="56"/>
      <c r="S60" s="56"/>
      <c r="T60" s="80">
        <v>385</v>
      </c>
      <c r="U60" s="81">
        <v>0</v>
      </c>
    </row>
    <row r="61" spans="1:21" ht="105" x14ac:dyDescent="0.25">
      <c r="A61" s="105" t="s">
        <v>140</v>
      </c>
      <c r="B61" s="90" t="s">
        <v>100</v>
      </c>
      <c r="C61" s="93" t="s">
        <v>93</v>
      </c>
      <c r="D61" s="93" t="s">
        <v>134</v>
      </c>
      <c r="E61" s="93" t="s">
        <v>166</v>
      </c>
      <c r="F61" s="93"/>
      <c r="G61" s="30">
        <v>30</v>
      </c>
      <c r="I61" s="30">
        <f t="shared" si="0"/>
        <v>30</v>
      </c>
      <c r="J61" s="28"/>
      <c r="K61" s="35"/>
      <c r="L61" s="28"/>
      <c r="M61" s="44">
        <f t="shared" si="1"/>
        <v>0</v>
      </c>
      <c r="N61" s="47">
        <v>30</v>
      </c>
      <c r="O61" s="47">
        <v>30</v>
      </c>
      <c r="P61" s="62">
        <f t="shared" si="3"/>
        <v>0</v>
      </c>
      <c r="Q61" s="56"/>
      <c r="R61" s="56"/>
      <c r="S61" s="56"/>
      <c r="T61" s="80">
        <v>30</v>
      </c>
      <c r="U61" s="81"/>
    </row>
    <row r="62" spans="1:21" ht="120" x14ac:dyDescent="0.25">
      <c r="A62" s="105" t="s">
        <v>141</v>
      </c>
      <c r="B62" s="90" t="s">
        <v>100</v>
      </c>
      <c r="C62" s="93" t="s">
        <v>93</v>
      </c>
      <c r="D62" s="93" t="s">
        <v>134</v>
      </c>
      <c r="E62" s="93" t="s">
        <v>167</v>
      </c>
      <c r="F62" s="93"/>
      <c r="G62" s="30">
        <v>30</v>
      </c>
      <c r="I62" s="30">
        <f t="shared" si="0"/>
        <v>30</v>
      </c>
      <c r="J62" s="28"/>
      <c r="K62" s="35"/>
      <c r="L62" s="28"/>
      <c r="M62" s="44">
        <f t="shared" si="1"/>
        <v>0</v>
      </c>
      <c r="N62" s="47">
        <v>30</v>
      </c>
      <c r="O62" s="47">
        <v>30</v>
      </c>
      <c r="P62" s="62">
        <f t="shared" si="3"/>
        <v>0</v>
      </c>
      <c r="Q62" s="56"/>
      <c r="R62" s="56"/>
      <c r="S62" s="56"/>
      <c r="T62" s="80">
        <v>30</v>
      </c>
      <c r="U62" s="81"/>
    </row>
    <row r="63" spans="1:21" ht="45" x14ac:dyDescent="0.25">
      <c r="A63" s="105" t="s">
        <v>142</v>
      </c>
      <c r="B63" s="90" t="s">
        <v>100</v>
      </c>
      <c r="C63" s="93" t="s">
        <v>93</v>
      </c>
      <c r="D63" s="93" t="s">
        <v>134</v>
      </c>
      <c r="E63" s="93" t="s">
        <v>168</v>
      </c>
      <c r="F63" s="93"/>
      <c r="G63" s="30">
        <v>30</v>
      </c>
      <c r="I63" s="30">
        <f t="shared" si="0"/>
        <v>30</v>
      </c>
      <c r="J63" s="28"/>
      <c r="K63" s="35"/>
      <c r="L63" s="28"/>
      <c r="M63" s="44">
        <f t="shared" si="1"/>
        <v>0</v>
      </c>
      <c r="N63" s="47">
        <v>30</v>
      </c>
      <c r="O63" s="47">
        <v>30</v>
      </c>
      <c r="P63" s="62">
        <f t="shared" si="3"/>
        <v>0</v>
      </c>
      <c r="Q63" s="56"/>
      <c r="R63" s="56"/>
      <c r="S63" s="56"/>
      <c r="T63" s="80">
        <v>30</v>
      </c>
      <c r="U63" s="81"/>
    </row>
    <row r="64" spans="1:21" ht="60" x14ac:dyDescent="0.25">
      <c r="A64" s="105" t="s">
        <v>269</v>
      </c>
      <c r="B64" s="90" t="s">
        <v>100</v>
      </c>
      <c r="C64" s="93" t="s">
        <v>93</v>
      </c>
      <c r="D64" s="93" t="s">
        <v>134</v>
      </c>
      <c r="E64" s="93" t="s">
        <v>168</v>
      </c>
      <c r="F64" s="93" t="s">
        <v>95</v>
      </c>
      <c r="G64" s="30">
        <v>30</v>
      </c>
      <c r="I64" s="30">
        <f t="shared" si="0"/>
        <v>30</v>
      </c>
      <c r="J64" s="28"/>
      <c r="K64" s="35"/>
      <c r="L64" s="28"/>
      <c r="M64" s="44">
        <f t="shared" si="1"/>
        <v>0</v>
      </c>
      <c r="N64" s="47">
        <v>30</v>
      </c>
      <c r="O64" s="47">
        <v>30</v>
      </c>
      <c r="P64" s="62">
        <f t="shared" si="3"/>
        <v>0</v>
      </c>
      <c r="Q64" s="56"/>
      <c r="R64" s="56"/>
      <c r="S64" s="56"/>
      <c r="T64" s="80">
        <v>30</v>
      </c>
      <c r="U64" s="81"/>
    </row>
    <row r="65" spans="1:21" ht="135" x14ac:dyDescent="0.25">
      <c r="A65" s="105" t="s">
        <v>270</v>
      </c>
      <c r="B65" s="90" t="s">
        <v>100</v>
      </c>
      <c r="C65" s="93" t="s">
        <v>93</v>
      </c>
      <c r="D65" s="93" t="s">
        <v>134</v>
      </c>
      <c r="E65" s="93" t="s">
        <v>272</v>
      </c>
      <c r="F65" s="93"/>
      <c r="G65" s="30">
        <v>250</v>
      </c>
      <c r="I65" s="30">
        <f t="shared" si="0"/>
        <v>250</v>
      </c>
      <c r="J65" s="28"/>
      <c r="K65" s="35"/>
      <c r="L65" s="28">
        <v>50</v>
      </c>
      <c r="M65" s="44">
        <f t="shared" si="1"/>
        <v>50</v>
      </c>
      <c r="N65" s="47">
        <v>300</v>
      </c>
      <c r="O65" s="47">
        <v>300</v>
      </c>
      <c r="P65" s="62">
        <f t="shared" si="3"/>
        <v>0</v>
      </c>
      <c r="Q65" s="56"/>
      <c r="R65" s="56"/>
      <c r="S65" s="56"/>
      <c r="T65" s="80">
        <v>300</v>
      </c>
      <c r="U65" s="80">
        <v>300</v>
      </c>
    </row>
    <row r="66" spans="1:21" ht="150" x14ac:dyDescent="0.25">
      <c r="A66" s="105" t="s">
        <v>271</v>
      </c>
      <c r="B66" s="90" t="s">
        <v>100</v>
      </c>
      <c r="C66" s="93" t="s">
        <v>93</v>
      </c>
      <c r="D66" s="93" t="s">
        <v>134</v>
      </c>
      <c r="E66" s="93" t="s">
        <v>273</v>
      </c>
      <c r="F66" s="93"/>
      <c r="G66" s="30">
        <v>250</v>
      </c>
      <c r="I66" s="30">
        <f t="shared" si="0"/>
        <v>250</v>
      </c>
      <c r="J66" s="28"/>
      <c r="K66" s="35"/>
      <c r="L66" s="28">
        <v>50</v>
      </c>
      <c r="M66" s="44">
        <f t="shared" si="1"/>
        <v>50</v>
      </c>
      <c r="N66" s="47">
        <v>300</v>
      </c>
      <c r="O66" s="47">
        <v>300</v>
      </c>
      <c r="P66" s="62">
        <f t="shared" si="3"/>
        <v>0</v>
      </c>
      <c r="Q66" s="56"/>
      <c r="R66" s="56"/>
      <c r="S66" s="56"/>
      <c r="T66" s="80">
        <v>300</v>
      </c>
      <c r="U66" s="80">
        <v>300</v>
      </c>
    </row>
    <row r="67" spans="1:21" ht="60" x14ac:dyDescent="0.25">
      <c r="A67" s="105" t="s">
        <v>283</v>
      </c>
      <c r="B67" s="90" t="s">
        <v>100</v>
      </c>
      <c r="C67" s="93" t="s">
        <v>93</v>
      </c>
      <c r="D67" s="93" t="s">
        <v>134</v>
      </c>
      <c r="E67" s="93" t="s">
        <v>274</v>
      </c>
      <c r="F67" s="93"/>
      <c r="G67" s="30">
        <v>250</v>
      </c>
      <c r="I67" s="30">
        <f t="shared" si="0"/>
        <v>250</v>
      </c>
      <c r="J67" s="28"/>
      <c r="K67" s="35"/>
      <c r="L67" s="28">
        <v>50</v>
      </c>
      <c r="M67" s="44">
        <f t="shared" si="1"/>
        <v>50</v>
      </c>
      <c r="N67" s="47">
        <v>300</v>
      </c>
      <c r="O67" s="47">
        <v>300</v>
      </c>
      <c r="P67" s="62">
        <f t="shared" si="3"/>
        <v>0</v>
      </c>
      <c r="Q67" s="56"/>
      <c r="R67" s="56"/>
      <c r="S67" s="56"/>
      <c r="T67" s="80">
        <v>300</v>
      </c>
      <c r="U67" s="80">
        <v>300</v>
      </c>
    </row>
    <row r="68" spans="1:21" ht="15.75" x14ac:dyDescent="0.25">
      <c r="A68" s="106" t="s">
        <v>19</v>
      </c>
      <c r="B68" s="90" t="s">
        <v>100</v>
      </c>
      <c r="C68" s="93" t="s">
        <v>93</v>
      </c>
      <c r="D68" s="93" t="s">
        <v>134</v>
      </c>
      <c r="E68" s="93" t="s">
        <v>274</v>
      </c>
      <c r="F68" s="93" t="s">
        <v>108</v>
      </c>
      <c r="G68" s="30">
        <v>250</v>
      </c>
      <c r="I68" s="30">
        <f t="shared" si="0"/>
        <v>250</v>
      </c>
      <c r="J68" s="28"/>
      <c r="K68" s="35"/>
      <c r="L68" s="28">
        <v>50</v>
      </c>
      <c r="M68" s="44">
        <f t="shared" si="1"/>
        <v>50</v>
      </c>
      <c r="N68" s="47">
        <v>300</v>
      </c>
      <c r="O68" s="47">
        <v>300</v>
      </c>
      <c r="P68" s="62">
        <f t="shared" si="3"/>
        <v>0</v>
      </c>
      <c r="Q68" s="56"/>
      <c r="R68" s="56"/>
      <c r="S68" s="56"/>
      <c r="T68" s="80">
        <v>300</v>
      </c>
      <c r="U68" s="80">
        <v>300</v>
      </c>
    </row>
    <row r="69" spans="1:21" ht="60" x14ac:dyDescent="0.25">
      <c r="A69" s="105" t="s">
        <v>318</v>
      </c>
      <c r="B69" s="90" t="s">
        <v>100</v>
      </c>
      <c r="C69" s="93" t="s">
        <v>93</v>
      </c>
      <c r="D69" s="93" t="s">
        <v>134</v>
      </c>
      <c r="E69" s="93" t="s">
        <v>317</v>
      </c>
      <c r="F69" s="93"/>
      <c r="G69" s="29">
        <v>2126.6</v>
      </c>
      <c r="H69">
        <v>687.7</v>
      </c>
      <c r="I69" s="30">
        <f t="shared" si="0"/>
        <v>2814.3</v>
      </c>
      <c r="J69" s="28"/>
      <c r="K69" s="35"/>
      <c r="L69" s="28">
        <v>518.79999999999995</v>
      </c>
      <c r="M69" s="44">
        <f t="shared" si="1"/>
        <v>518.79999999999995</v>
      </c>
      <c r="N69" s="47">
        <v>3333.1</v>
      </c>
      <c r="O69" s="47">
        <v>3333.1</v>
      </c>
      <c r="P69" s="62">
        <f t="shared" si="3"/>
        <v>0</v>
      </c>
      <c r="Q69" s="56"/>
      <c r="R69" s="56"/>
      <c r="S69" s="56">
        <v>220</v>
      </c>
      <c r="T69" s="80">
        <v>2446</v>
      </c>
      <c r="U69" s="81">
        <v>2129.1</v>
      </c>
    </row>
    <row r="70" spans="1:21" ht="75" x14ac:dyDescent="0.25">
      <c r="A70" s="105" t="s">
        <v>316</v>
      </c>
      <c r="B70" s="90" t="s">
        <v>100</v>
      </c>
      <c r="C70" s="93" t="s">
        <v>93</v>
      </c>
      <c r="D70" s="93" t="s">
        <v>134</v>
      </c>
      <c r="E70" s="93" t="s">
        <v>315</v>
      </c>
      <c r="F70" s="93"/>
      <c r="G70" s="29">
        <v>2126.6</v>
      </c>
      <c r="H70">
        <v>687.7</v>
      </c>
      <c r="I70" s="30">
        <f t="shared" si="0"/>
        <v>2814.3</v>
      </c>
      <c r="J70" s="28"/>
      <c r="K70" s="35"/>
      <c r="L70" s="28">
        <v>518.79999999999995</v>
      </c>
      <c r="M70" s="44">
        <f t="shared" si="1"/>
        <v>518.79999999999995</v>
      </c>
      <c r="N70" s="47">
        <v>3333.1</v>
      </c>
      <c r="O70" s="47">
        <v>3333.1</v>
      </c>
      <c r="P70" s="62">
        <f t="shared" si="3"/>
        <v>0</v>
      </c>
      <c r="Q70" s="56"/>
      <c r="R70" s="56"/>
      <c r="S70" s="56">
        <v>220</v>
      </c>
      <c r="T70" s="80">
        <v>2446</v>
      </c>
      <c r="U70" s="81">
        <v>2129.1</v>
      </c>
    </row>
    <row r="71" spans="1:21" ht="60" x14ac:dyDescent="0.25">
      <c r="A71" s="105" t="s">
        <v>27</v>
      </c>
      <c r="B71" s="90" t="s">
        <v>100</v>
      </c>
      <c r="C71" s="93" t="s">
        <v>93</v>
      </c>
      <c r="D71" s="93" t="s">
        <v>134</v>
      </c>
      <c r="E71" s="93" t="s">
        <v>296</v>
      </c>
      <c r="F71" s="93"/>
      <c r="G71" s="29"/>
      <c r="I71" s="30"/>
      <c r="J71" s="28"/>
      <c r="K71" s="35"/>
      <c r="L71" s="28"/>
      <c r="M71" s="44"/>
      <c r="N71" s="47">
        <v>2126.6</v>
      </c>
      <c r="O71" s="47">
        <v>2126.6</v>
      </c>
      <c r="P71" s="62">
        <f t="shared" si="3"/>
        <v>0</v>
      </c>
      <c r="Q71" s="56"/>
      <c r="R71" s="56"/>
      <c r="S71" s="56">
        <v>220</v>
      </c>
      <c r="T71" s="81">
        <v>2129.1</v>
      </c>
      <c r="U71" s="81">
        <v>2129.1</v>
      </c>
    </row>
    <row r="72" spans="1:21" ht="135" x14ac:dyDescent="0.25">
      <c r="A72" s="105" t="s">
        <v>13</v>
      </c>
      <c r="B72" s="90" t="s">
        <v>100</v>
      </c>
      <c r="C72" s="93" t="s">
        <v>93</v>
      </c>
      <c r="D72" s="93" t="s">
        <v>134</v>
      </c>
      <c r="E72" s="93" t="s">
        <v>296</v>
      </c>
      <c r="F72" s="93" t="s">
        <v>113</v>
      </c>
      <c r="G72" s="29">
        <v>1666.6</v>
      </c>
      <c r="I72" s="30">
        <f t="shared" si="0"/>
        <v>1666.6</v>
      </c>
      <c r="J72" s="28"/>
      <c r="K72" s="35"/>
      <c r="L72" s="28"/>
      <c r="M72" s="44">
        <f t="shared" si="1"/>
        <v>0</v>
      </c>
      <c r="N72" s="47">
        <v>1666.6</v>
      </c>
      <c r="O72" s="47">
        <v>1477</v>
      </c>
      <c r="P72" s="62">
        <f t="shared" si="3"/>
        <v>-189.59999999999991</v>
      </c>
      <c r="Q72" s="56"/>
      <c r="R72" s="56"/>
      <c r="S72" s="56"/>
      <c r="T72" s="82">
        <v>1747.9</v>
      </c>
      <c r="U72" s="82">
        <v>1747.9</v>
      </c>
    </row>
    <row r="73" spans="1:21" ht="60" x14ac:dyDescent="0.25">
      <c r="A73" s="105" t="s">
        <v>269</v>
      </c>
      <c r="B73" s="90" t="s">
        <v>100</v>
      </c>
      <c r="C73" s="93" t="s">
        <v>93</v>
      </c>
      <c r="D73" s="93" t="s">
        <v>134</v>
      </c>
      <c r="E73" s="93" t="s">
        <v>296</v>
      </c>
      <c r="F73" s="93" t="s">
        <v>95</v>
      </c>
      <c r="G73" s="29">
        <v>353.1</v>
      </c>
      <c r="I73" s="30">
        <f t="shared" si="0"/>
        <v>353.1</v>
      </c>
      <c r="J73" s="28"/>
      <c r="K73" s="35"/>
      <c r="L73" s="28"/>
      <c r="M73" s="44">
        <f t="shared" si="1"/>
        <v>0</v>
      </c>
      <c r="N73" s="47">
        <v>353.1</v>
      </c>
      <c r="O73" s="47">
        <v>533.1</v>
      </c>
      <c r="P73" s="62">
        <f t="shared" si="3"/>
        <v>180</v>
      </c>
      <c r="Q73" s="56"/>
      <c r="R73" s="56"/>
      <c r="S73" s="56">
        <v>220</v>
      </c>
      <c r="T73" s="81">
        <v>381.2</v>
      </c>
      <c r="U73" s="81">
        <v>381.2</v>
      </c>
    </row>
    <row r="74" spans="1:21" ht="105" x14ac:dyDescent="0.25">
      <c r="A74" s="105" t="s">
        <v>333</v>
      </c>
      <c r="B74" s="90" t="s">
        <v>100</v>
      </c>
      <c r="C74" s="93" t="s">
        <v>93</v>
      </c>
      <c r="D74" s="93" t="s">
        <v>134</v>
      </c>
      <c r="E74" s="93" t="s">
        <v>383</v>
      </c>
      <c r="F74" s="93"/>
      <c r="G74" s="29"/>
      <c r="I74" s="30"/>
      <c r="J74" s="28"/>
      <c r="K74" s="35"/>
      <c r="L74" s="28">
        <v>518.79999999999995</v>
      </c>
      <c r="M74" s="44">
        <f t="shared" si="1"/>
        <v>518.79999999999995</v>
      </c>
      <c r="N74" s="47">
        <v>518.79999999999995</v>
      </c>
      <c r="O74" s="47">
        <v>518.79999999999995</v>
      </c>
      <c r="P74" s="62">
        <f t="shared" si="3"/>
        <v>0</v>
      </c>
      <c r="Q74" s="56"/>
      <c r="R74" s="56"/>
      <c r="S74" s="56"/>
      <c r="T74" s="81">
        <v>316.89999999999998</v>
      </c>
      <c r="U74" s="81"/>
    </row>
    <row r="75" spans="1:21" ht="60" x14ac:dyDescent="0.25">
      <c r="A75" s="105" t="s">
        <v>269</v>
      </c>
      <c r="B75" s="90" t="s">
        <v>100</v>
      </c>
      <c r="C75" s="93" t="s">
        <v>93</v>
      </c>
      <c r="D75" s="93" t="s">
        <v>134</v>
      </c>
      <c r="E75" s="94" t="s">
        <v>383</v>
      </c>
      <c r="F75" s="93" t="s">
        <v>95</v>
      </c>
      <c r="G75" s="29"/>
      <c r="I75" s="30"/>
      <c r="J75" s="28"/>
      <c r="K75" s="35"/>
      <c r="L75" s="28">
        <v>518.79999999999995</v>
      </c>
      <c r="M75" s="44">
        <f t="shared" si="1"/>
        <v>518.79999999999995</v>
      </c>
      <c r="N75" s="47">
        <v>518.79999999999995</v>
      </c>
      <c r="O75" s="47">
        <v>518.79999999999995</v>
      </c>
      <c r="P75" s="62">
        <f t="shared" si="3"/>
        <v>0</v>
      </c>
      <c r="Q75" s="56"/>
      <c r="R75" s="56"/>
      <c r="S75" s="56"/>
      <c r="T75" s="81">
        <v>316.89999999999998</v>
      </c>
      <c r="U75" s="81"/>
    </row>
    <row r="76" spans="1:21" ht="60" x14ac:dyDescent="0.25">
      <c r="A76" s="105" t="s">
        <v>15</v>
      </c>
      <c r="B76" s="90" t="s">
        <v>100</v>
      </c>
      <c r="C76" s="93" t="s">
        <v>93</v>
      </c>
      <c r="D76" s="93" t="s">
        <v>134</v>
      </c>
      <c r="E76" s="93" t="s">
        <v>151</v>
      </c>
      <c r="F76" s="93"/>
      <c r="G76" s="30">
        <v>100</v>
      </c>
      <c r="I76" s="30">
        <f t="shared" si="0"/>
        <v>100</v>
      </c>
      <c r="J76" s="28"/>
      <c r="K76" s="35"/>
      <c r="L76" s="28">
        <v>250</v>
      </c>
      <c r="M76" s="44">
        <f t="shared" si="1"/>
        <v>250</v>
      </c>
      <c r="N76" s="47">
        <v>350</v>
      </c>
      <c r="O76" s="47">
        <v>350</v>
      </c>
      <c r="P76" s="62">
        <f t="shared" si="3"/>
        <v>0</v>
      </c>
      <c r="Q76" s="56"/>
      <c r="R76" s="56"/>
      <c r="S76" s="56"/>
      <c r="T76" s="80">
        <v>350</v>
      </c>
      <c r="U76" s="80">
        <v>350</v>
      </c>
    </row>
    <row r="77" spans="1:21" ht="30" x14ac:dyDescent="0.25">
      <c r="A77" s="105" t="s">
        <v>153</v>
      </c>
      <c r="B77" s="90" t="s">
        <v>100</v>
      </c>
      <c r="C77" s="93" t="s">
        <v>93</v>
      </c>
      <c r="D77" s="93" t="s">
        <v>134</v>
      </c>
      <c r="E77" s="93" t="s">
        <v>152</v>
      </c>
      <c r="F77" s="93"/>
      <c r="G77" s="30">
        <v>100</v>
      </c>
      <c r="I77" s="30">
        <f t="shared" si="0"/>
        <v>100</v>
      </c>
      <c r="J77" s="28"/>
      <c r="K77" s="35"/>
      <c r="L77" s="28">
        <v>250</v>
      </c>
      <c r="M77" s="44">
        <f t="shared" si="1"/>
        <v>250</v>
      </c>
      <c r="N77" s="47">
        <v>350</v>
      </c>
      <c r="O77" s="47">
        <v>350</v>
      </c>
      <c r="P77" s="62">
        <f t="shared" si="3"/>
        <v>0</v>
      </c>
      <c r="Q77" s="56"/>
      <c r="R77" s="56"/>
      <c r="S77" s="56"/>
      <c r="T77" s="80">
        <v>350</v>
      </c>
      <c r="U77" s="80">
        <v>350</v>
      </c>
    </row>
    <row r="78" spans="1:21" ht="30" x14ac:dyDescent="0.25">
      <c r="A78" s="105" t="s">
        <v>155</v>
      </c>
      <c r="B78" s="90" t="s">
        <v>100</v>
      </c>
      <c r="C78" s="93" t="s">
        <v>93</v>
      </c>
      <c r="D78" s="93" t="s">
        <v>134</v>
      </c>
      <c r="E78" s="93" t="s">
        <v>154</v>
      </c>
      <c r="F78" s="93"/>
      <c r="G78" s="30">
        <v>100</v>
      </c>
      <c r="I78" s="30">
        <f t="shared" si="0"/>
        <v>100</v>
      </c>
      <c r="J78" s="28"/>
      <c r="K78" s="35"/>
      <c r="L78" s="28">
        <v>250</v>
      </c>
      <c r="M78" s="44">
        <f t="shared" ref="M78:M124" si="4">J78+K78+L78</f>
        <v>250</v>
      </c>
      <c r="N78" s="47">
        <v>350</v>
      </c>
      <c r="O78" s="47">
        <v>350</v>
      </c>
      <c r="P78" s="62">
        <f t="shared" si="3"/>
        <v>0</v>
      </c>
      <c r="Q78" s="56"/>
      <c r="R78" s="56"/>
      <c r="S78" s="56"/>
      <c r="T78" s="80">
        <v>350</v>
      </c>
      <c r="U78" s="80">
        <v>350</v>
      </c>
    </row>
    <row r="79" spans="1:21" ht="30" x14ac:dyDescent="0.25">
      <c r="A79" s="104" t="s">
        <v>47</v>
      </c>
      <c r="B79" s="90" t="s">
        <v>100</v>
      </c>
      <c r="C79" s="93" t="s">
        <v>93</v>
      </c>
      <c r="D79" s="93" t="s">
        <v>134</v>
      </c>
      <c r="E79" s="93" t="s">
        <v>154</v>
      </c>
      <c r="F79" s="93" t="s">
        <v>118</v>
      </c>
      <c r="G79" s="30">
        <v>100</v>
      </c>
      <c r="I79" s="30">
        <f t="shared" si="0"/>
        <v>100</v>
      </c>
      <c r="J79" s="28"/>
      <c r="K79" s="35"/>
      <c r="L79" s="28">
        <v>250</v>
      </c>
      <c r="M79" s="44">
        <f t="shared" si="4"/>
        <v>250</v>
      </c>
      <c r="N79" s="47">
        <v>350</v>
      </c>
      <c r="O79" s="47">
        <v>350</v>
      </c>
      <c r="P79" s="62">
        <f t="shared" si="3"/>
        <v>0</v>
      </c>
      <c r="Q79" s="56"/>
      <c r="R79" s="56"/>
      <c r="S79" s="56"/>
      <c r="T79" s="80">
        <v>350</v>
      </c>
      <c r="U79" s="80">
        <v>350</v>
      </c>
    </row>
    <row r="80" spans="1:21" ht="60" x14ac:dyDescent="0.25">
      <c r="A80" s="105" t="s">
        <v>17</v>
      </c>
      <c r="B80" s="90">
        <v>902</v>
      </c>
      <c r="C80" s="93" t="s">
        <v>93</v>
      </c>
      <c r="D80" s="93">
        <v>13</v>
      </c>
      <c r="E80" s="93" t="s">
        <v>158</v>
      </c>
      <c r="F80" s="93"/>
      <c r="G80" s="29">
        <v>30918.799999999999</v>
      </c>
      <c r="I80" s="30">
        <f t="shared" ref="I80:I129" si="5">SUM(G80:H80)</f>
        <v>30918.799999999999</v>
      </c>
      <c r="J80" s="28"/>
      <c r="K80" s="35"/>
      <c r="L80" s="28"/>
      <c r="M80" s="44">
        <f t="shared" si="4"/>
        <v>0</v>
      </c>
      <c r="N80" s="47">
        <v>30918.799999999999</v>
      </c>
      <c r="O80" s="47" t="e">
        <f>O81+O85+#REF!+O89</f>
        <v>#REF!</v>
      </c>
      <c r="P80" s="62" t="e">
        <f t="shared" si="3"/>
        <v>#REF!</v>
      </c>
      <c r="Q80" s="56"/>
      <c r="R80" s="56"/>
      <c r="S80" s="56">
        <v>1000.5</v>
      </c>
      <c r="T80" s="81">
        <v>24485.7</v>
      </c>
      <c r="U80" s="81">
        <v>27223.5</v>
      </c>
    </row>
    <row r="81" spans="1:21" ht="75" x14ac:dyDescent="0.25">
      <c r="A81" s="105" t="s">
        <v>18</v>
      </c>
      <c r="B81" s="90">
        <v>902</v>
      </c>
      <c r="C81" s="93" t="s">
        <v>93</v>
      </c>
      <c r="D81" s="93">
        <v>13</v>
      </c>
      <c r="E81" s="93" t="s">
        <v>159</v>
      </c>
      <c r="F81" s="93"/>
      <c r="G81" s="29">
        <v>4461.3999999999996</v>
      </c>
      <c r="I81" s="30">
        <f t="shared" si="5"/>
        <v>4461.3999999999996</v>
      </c>
      <c r="J81" s="28"/>
      <c r="K81" s="35"/>
      <c r="L81" s="28"/>
      <c r="M81" s="44">
        <f t="shared" si="4"/>
        <v>0</v>
      </c>
      <c r="N81" s="47">
        <v>4461.3999999999996</v>
      </c>
      <c r="O81" s="47">
        <v>4461.3999999999996</v>
      </c>
      <c r="P81" s="62">
        <f t="shared" si="3"/>
        <v>0</v>
      </c>
      <c r="Q81" s="56"/>
      <c r="R81" s="56"/>
      <c r="S81" s="56"/>
      <c r="T81" s="81">
        <v>4620.3</v>
      </c>
      <c r="U81" s="81">
        <v>4620.3</v>
      </c>
    </row>
    <row r="82" spans="1:21" ht="30" x14ac:dyDescent="0.25">
      <c r="A82" s="105" t="s">
        <v>171</v>
      </c>
      <c r="B82" s="90" t="s">
        <v>100</v>
      </c>
      <c r="C82" s="93" t="s">
        <v>93</v>
      </c>
      <c r="D82" s="93" t="s">
        <v>134</v>
      </c>
      <c r="E82" s="93" t="s">
        <v>169</v>
      </c>
      <c r="F82" s="93"/>
      <c r="G82" s="29">
        <v>4461.3999999999996</v>
      </c>
      <c r="I82" s="30">
        <f t="shared" si="5"/>
        <v>4461.3999999999996</v>
      </c>
      <c r="J82" s="28"/>
      <c r="K82" s="35"/>
      <c r="L82" s="28"/>
      <c r="M82" s="44">
        <f t="shared" si="4"/>
        <v>0</v>
      </c>
      <c r="N82" s="47">
        <v>4461.3999999999996</v>
      </c>
      <c r="O82" s="47">
        <v>4461.3999999999996</v>
      </c>
      <c r="P82" s="62">
        <f t="shared" si="3"/>
        <v>0</v>
      </c>
      <c r="Q82" s="56"/>
      <c r="R82" s="56"/>
      <c r="S82" s="56"/>
      <c r="T82" s="81">
        <v>4620.3</v>
      </c>
      <c r="U82" s="81">
        <v>4620.3</v>
      </c>
    </row>
    <row r="83" spans="1:21" ht="45" x14ac:dyDescent="0.25">
      <c r="A83" s="105" t="s">
        <v>12</v>
      </c>
      <c r="B83" s="90">
        <v>902</v>
      </c>
      <c r="C83" s="93" t="s">
        <v>93</v>
      </c>
      <c r="D83" s="93">
        <v>13</v>
      </c>
      <c r="E83" s="93" t="s">
        <v>170</v>
      </c>
      <c r="F83" s="93"/>
      <c r="G83" s="29">
        <v>4461.3999999999996</v>
      </c>
      <c r="I83" s="30">
        <f t="shared" si="5"/>
        <v>4461.3999999999996</v>
      </c>
      <c r="J83" s="28"/>
      <c r="K83" s="35"/>
      <c r="L83" s="28"/>
      <c r="M83" s="44">
        <f t="shared" si="4"/>
        <v>0</v>
      </c>
      <c r="N83" s="47">
        <v>4461.3999999999996</v>
      </c>
      <c r="O83" s="47">
        <v>4461.3999999999996</v>
      </c>
      <c r="P83" s="62">
        <f t="shared" si="3"/>
        <v>0</v>
      </c>
      <c r="Q83" s="56"/>
      <c r="R83" s="56"/>
      <c r="S83" s="56"/>
      <c r="T83" s="81">
        <v>4620.3</v>
      </c>
      <c r="U83" s="81">
        <v>4620.3</v>
      </c>
    </row>
    <row r="84" spans="1:21" ht="135" x14ac:dyDescent="0.25">
      <c r="A84" s="105" t="s">
        <v>13</v>
      </c>
      <c r="B84" s="90">
        <v>902</v>
      </c>
      <c r="C84" s="93" t="s">
        <v>93</v>
      </c>
      <c r="D84" s="93">
        <v>13</v>
      </c>
      <c r="E84" s="93" t="s">
        <v>170</v>
      </c>
      <c r="F84" s="93">
        <v>100</v>
      </c>
      <c r="G84" s="12">
        <v>4435.2</v>
      </c>
      <c r="I84" s="30">
        <f t="shared" si="5"/>
        <v>4435.2</v>
      </c>
      <c r="J84" s="28"/>
      <c r="K84" s="35"/>
      <c r="L84" s="28"/>
      <c r="M84" s="44">
        <f t="shared" si="4"/>
        <v>0</v>
      </c>
      <c r="N84" s="47">
        <v>4435.2</v>
      </c>
      <c r="O84" s="47">
        <v>4435.2</v>
      </c>
      <c r="P84" s="62">
        <f t="shared" si="3"/>
        <v>0</v>
      </c>
      <c r="Q84" s="56"/>
      <c r="R84" s="56"/>
      <c r="S84" s="56"/>
      <c r="T84" s="81">
        <v>4620.3</v>
      </c>
      <c r="U84" s="81">
        <v>4620.3</v>
      </c>
    </row>
    <row r="85" spans="1:21" ht="30" x14ac:dyDescent="0.25">
      <c r="A85" s="105" t="s">
        <v>26</v>
      </c>
      <c r="B85" s="90">
        <v>902</v>
      </c>
      <c r="C85" s="93" t="s">
        <v>93</v>
      </c>
      <c r="D85" s="93">
        <v>13</v>
      </c>
      <c r="E85" s="93" t="s">
        <v>172</v>
      </c>
      <c r="F85" s="93"/>
      <c r="G85" s="29">
        <v>6568.8</v>
      </c>
      <c r="I85" s="30">
        <f t="shared" si="5"/>
        <v>6568.8</v>
      </c>
      <c r="J85" s="28"/>
      <c r="K85" s="35"/>
      <c r="L85" s="28"/>
      <c r="M85" s="44">
        <f t="shared" si="4"/>
        <v>0</v>
      </c>
      <c r="N85" s="47">
        <v>6568.8</v>
      </c>
      <c r="O85" s="47">
        <v>6568.8</v>
      </c>
      <c r="P85" s="62">
        <f t="shared" si="3"/>
        <v>0</v>
      </c>
      <c r="Q85" s="56"/>
      <c r="R85" s="56"/>
      <c r="S85" s="56"/>
      <c r="T85" s="81">
        <v>8129.7</v>
      </c>
      <c r="U85" s="81">
        <v>8657.2999999999993</v>
      </c>
    </row>
    <row r="86" spans="1:21" ht="60" x14ac:dyDescent="0.25">
      <c r="A86" s="105" t="s">
        <v>27</v>
      </c>
      <c r="B86" s="90">
        <v>902</v>
      </c>
      <c r="C86" s="93" t="s">
        <v>93</v>
      </c>
      <c r="D86" s="93">
        <v>13</v>
      </c>
      <c r="E86" s="93" t="s">
        <v>173</v>
      </c>
      <c r="F86" s="93"/>
      <c r="G86" s="29">
        <v>6568.8</v>
      </c>
      <c r="I86" s="30">
        <f t="shared" si="5"/>
        <v>6568.8</v>
      </c>
      <c r="J86" s="28"/>
      <c r="K86" s="35"/>
      <c r="L86" s="28"/>
      <c r="M86" s="44">
        <f t="shared" si="4"/>
        <v>0</v>
      </c>
      <c r="N86" s="47">
        <v>6568.8</v>
      </c>
      <c r="O86" s="47">
        <v>6568.8</v>
      </c>
      <c r="P86" s="62">
        <f t="shared" si="3"/>
        <v>0</v>
      </c>
      <c r="Q86" s="56"/>
      <c r="R86" s="56"/>
      <c r="S86" s="56"/>
      <c r="T86" s="81">
        <v>8129.7</v>
      </c>
      <c r="U86" s="81">
        <v>8657.2999999999993</v>
      </c>
    </row>
    <row r="87" spans="1:21" ht="135" x14ac:dyDescent="0.25">
      <c r="A87" s="105" t="s">
        <v>13</v>
      </c>
      <c r="B87" s="90">
        <v>902</v>
      </c>
      <c r="C87" s="93" t="s">
        <v>93</v>
      </c>
      <c r="D87" s="93">
        <v>13</v>
      </c>
      <c r="E87" s="93" t="s">
        <v>173</v>
      </c>
      <c r="F87" s="93" t="s">
        <v>113</v>
      </c>
      <c r="G87" s="29">
        <v>5578.9</v>
      </c>
      <c r="I87" s="30">
        <f t="shared" si="5"/>
        <v>5578.9</v>
      </c>
      <c r="J87" s="28"/>
      <c r="K87" s="35"/>
      <c r="L87" s="28"/>
      <c r="M87" s="44">
        <f t="shared" si="4"/>
        <v>0</v>
      </c>
      <c r="N87" s="47">
        <v>5578.9</v>
      </c>
      <c r="O87" s="47">
        <v>5578.9</v>
      </c>
      <c r="P87" s="62">
        <f t="shared" si="3"/>
        <v>0</v>
      </c>
      <c r="Q87" s="56"/>
      <c r="R87" s="56"/>
      <c r="S87" s="56"/>
      <c r="T87" s="81">
        <v>7144.7</v>
      </c>
      <c r="U87" s="81">
        <v>7144.7</v>
      </c>
    </row>
    <row r="88" spans="1:21" ht="60" x14ac:dyDescent="0.25">
      <c r="A88" s="105" t="s">
        <v>269</v>
      </c>
      <c r="B88" s="90">
        <v>902</v>
      </c>
      <c r="C88" s="93" t="s">
        <v>93</v>
      </c>
      <c r="D88" s="93">
        <v>13</v>
      </c>
      <c r="E88" s="93" t="s">
        <v>173</v>
      </c>
      <c r="F88" s="93" t="s">
        <v>95</v>
      </c>
      <c r="G88" s="29">
        <v>985.7</v>
      </c>
      <c r="I88" s="30">
        <f t="shared" si="5"/>
        <v>985.7</v>
      </c>
      <c r="J88" s="28"/>
      <c r="K88" s="35"/>
      <c r="L88" s="28"/>
      <c r="M88" s="44">
        <f t="shared" si="4"/>
        <v>0</v>
      </c>
      <c r="N88" s="47">
        <v>985.7</v>
      </c>
      <c r="O88" s="47">
        <v>985.7</v>
      </c>
      <c r="P88" s="62">
        <f t="shared" si="3"/>
        <v>0</v>
      </c>
      <c r="Q88" s="56"/>
      <c r="R88" s="56"/>
      <c r="S88" s="56"/>
      <c r="T88" s="80">
        <v>985</v>
      </c>
      <c r="U88" s="80">
        <v>1512.6</v>
      </c>
    </row>
    <row r="89" spans="1:21" ht="30" x14ac:dyDescent="0.25">
      <c r="A89" s="105" t="s">
        <v>29</v>
      </c>
      <c r="B89" s="90">
        <v>902</v>
      </c>
      <c r="C89" s="93" t="s">
        <v>93</v>
      </c>
      <c r="D89" s="93">
        <v>13</v>
      </c>
      <c r="E89" s="93" t="s">
        <v>176</v>
      </c>
      <c r="F89" s="93"/>
      <c r="G89" s="29">
        <v>15388.6</v>
      </c>
      <c r="I89" s="30">
        <f t="shared" si="5"/>
        <v>15388.6</v>
      </c>
      <c r="J89" s="28"/>
      <c r="K89" s="35"/>
      <c r="L89" s="28"/>
      <c r="M89" s="44">
        <f t="shared" si="4"/>
        <v>0</v>
      </c>
      <c r="N89" s="47">
        <v>15388.6</v>
      </c>
      <c r="O89" s="47">
        <v>15388.6</v>
      </c>
      <c r="P89" s="62">
        <f t="shared" si="3"/>
        <v>0</v>
      </c>
      <c r="Q89" s="56"/>
      <c r="R89" s="56"/>
      <c r="S89" s="56">
        <v>1000.5</v>
      </c>
      <c r="T89" s="81">
        <v>10735.7</v>
      </c>
      <c r="U89" s="81">
        <v>13945.9</v>
      </c>
    </row>
    <row r="90" spans="1:21" ht="60" x14ac:dyDescent="0.25">
      <c r="A90" s="105" t="s">
        <v>27</v>
      </c>
      <c r="B90" s="90">
        <v>902</v>
      </c>
      <c r="C90" s="93" t="s">
        <v>93</v>
      </c>
      <c r="D90" s="93">
        <v>13</v>
      </c>
      <c r="E90" s="93" t="s">
        <v>177</v>
      </c>
      <c r="F90" s="93"/>
      <c r="G90" s="29">
        <v>15388.6</v>
      </c>
      <c r="I90" s="30">
        <f t="shared" si="5"/>
        <v>15388.6</v>
      </c>
      <c r="J90" s="28"/>
      <c r="K90" s="35"/>
      <c r="L90" s="28"/>
      <c r="M90" s="44">
        <f t="shared" si="4"/>
        <v>0</v>
      </c>
      <c r="N90" s="47">
        <v>15388.6</v>
      </c>
      <c r="O90" s="47">
        <v>15388.6</v>
      </c>
      <c r="P90" s="62">
        <f t="shared" si="3"/>
        <v>0</v>
      </c>
      <c r="Q90" s="56"/>
      <c r="R90" s="56"/>
      <c r="S90" s="56">
        <v>1000.5</v>
      </c>
      <c r="T90" s="81">
        <v>10735.7</v>
      </c>
      <c r="U90" s="81">
        <v>13945.9</v>
      </c>
    </row>
    <row r="91" spans="1:21" ht="135" x14ac:dyDescent="0.25">
      <c r="A91" s="105" t="s">
        <v>13</v>
      </c>
      <c r="B91" s="90">
        <v>902</v>
      </c>
      <c r="C91" s="93" t="s">
        <v>93</v>
      </c>
      <c r="D91" s="93">
        <v>13</v>
      </c>
      <c r="E91" s="93" t="s">
        <v>177</v>
      </c>
      <c r="F91" s="93">
        <v>100</v>
      </c>
      <c r="G91" s="12">
        <v>8348.2000000000007</v>
      </c>
      <c r="I91" s="30">
        <f t="shared" si="5"/>
        <v>8348.2000000000007</v>
      </c>
      <c r="J91" s="28"/>
      <c r="K91" s="35"/>
      <c r="L91" s="28"/>
      <c r="M91" s="44">
        <f t="shared" si="4"/>
        <v>0</v>
      </c>
      <c r="N91" s="47">
        <v>8348.2000000000007</v>
      </c>
      <c r="O91" s="47">
        <v>8348.2000000000007</v>
      </c>
      <c r="P91" s="62">
        <f t="shared" si="3"/>
        <v>0</v>
      </c>
      <c r="Q91" s="56"/>
      <c r="R91" s="56"/>
      <c r="S91" s="56"/>
      <c r="T91" s="80">
        <v>8208</v>
      </c>
      <c r="U91" s="80">
        <v>8208</v>
      </c>
    </row>
    <row r="92" spans="1:21" ht="60" x14ac:dyDescent="0.25">
      <c r="A92" s="105" t="s">
        <v>269</v>
      </c>
      <c r="B92" s="90">
        <v>902</v>
      </c>
      <c r="C92" s="93" t="s">
        <v>93</v>
      </c>
      <c r="D92" s="93">
        <v>13</v>
      </c>
      <c r="E92" s="93" t="s">
        <v>177</v>
      </c>
      <c r="F92" s="93">
        <v>200</v>
      </c>
      <c r="G92" s="12">
        <v>6962.7</v>
      </c>
      <c r="I92" s="30">
        <f t="shared" si="5"/>
        <v>6962.7</v>
      </c>
      <c r="J92" s="28"/>
      <c r="K92" s="35"/>
      <c r="L92" s="28"/>
      <c r="M92" s="44">
        <f t="shared" si="4"/>
        <v>0</v>
      </c>
      <c r="N92" s="47">
        <v>6962.7</v>
      </c>
      <c r="O92" s="47">
        <v>6962.7</v>
      </c>
      <c r="P92" s="62">
        <f t="shared" si="3"/>
        <v>0</v>
      </c>
      <c r="Q92" s="56"/>
      <c r="R92" s="56"/>
      <c r="S92" s="56">
        <v>1000.5</v>
      </c>
      <c r="T92" s="81">
        <v>2527.6999999999998</v>
      </c>
      <c r="U92" s="81">
        <v>5654.9</v>
      </c>
    </row>
    <row r="93" spans="1:21" ht="30" x14ac:dyDescent="0.25">
      <c r="A93" s="105" t="s">
        <v>19</v>
      </c>
      <c r="B93" s="90" t="s">
        <v>100</v>
      </c>
      <c r="C93" s="93" t="s">
        <v>93</v>
      </c>
      <c r="D93" s="93" t="s">
        <v>134</v>
      </c>
      <c r="E93" s="93" t="s">
        <v>177</v>
      </c>
      <c r="F93" s="93" t="s">
        <v>101</v>
      </c>
      <c r="G93" s="29">
        <v>77.7</v>
      </c>
      <c r="I93" s="30">
        <f t="shared" si="5"/>
        <v>77.7</v>
      </c>
      <c r="J93" s="28"/>
      <c r="K93" s="35"/>
      <c r="L93" s="28"/>
      <c r="M93" s="44">
        <f t="shared" si="4"/>
        <v>0</v>
      </c>
      <c r="N93" s="47">
        <v>77.7</v>
      </c>
      <c r="O93" s="47">
        <v>77.7</v>
      </c>
      <c r="P93" s="62">
        <f t="shared" si="3"/>
        <v>0</v>
      </c>
      <c r="Q93" s="56"/>
      <c r="R93" s="56"/>
      <c r="S93" s="56"/>
      <c r="T93" s="81"/>
      <c r="U93" s="80">
        <v>83</v>
      </c>
    </row>
    <row r="94" spans="1:21" ht="15.75" x14ac:dyDescent="0.25">
      <c r="A94" s="104" t="s">
        <v>30</v>
      </c>
      <c r="B94" s="90">
        <v>902</v>
      </c>
      <c r="C94" s="93" t="s">
        <v>94</v>
      </c>
      <c r="D94" s="93"/>
      <c r="E94" s="93"/>
      <c r="F94" s="93"/>
      <c r="G94" s="12">
        <v>30.1</v>
      </c>
      <c r="I94" s="30">
        <f t="shared" si="5"/>
        <v>30.1</v>
      </c>
      <c r="J94" s="28"/>
      <c r="K94" s="35"/>
      <c r="L94" s="28"/>
      <c r="M94" s="44">
        <f t="shared" si="4"/>
        <v>0</v>
      </c>
      <c r="N94" s="47">
        <v>30.1</v>
      </c>
      <c r="O94" s="47">
        <v>30.1</v>
      </c>
      <c r="P94" s="62">
        <f t="shared" ref="P94:P106" si="6">O94-N94</f>
        <v>0</v>
      </c>
      <c r="Q94" s="56"/>
      <c r="R94" s="56"/>
      <c r="S94" s="56"/>
      <c r="T94" s="81">
        <v>30.1</v>
      </c>
      <c r="U94" s="81">
        <v>30.1</v>
      </c>
    </row>
    <row r="95" spans="1:21" ht="30" x14ac:dyDescent="0.25">
      <c r="A95" s="104" t="s">
        <v>31</v>
      </c>
      <c r="B95" s="90">
        <v>902</v>
      </c>
      <c r="C95" s="93" t="s">
        <v>94</v>
      </c>
      <c r="D95" s="93" t="s">
        <v>96</v>
      </c>
      <c r="E95" s="93"/>
      <c r="F95" s="93"/>
      <c r="G95" s="12">
        <v>30.1</v>
      </c>
      <c r="I95" s="30">
        <f t="shared" si="5"/>
        <v>30.1</v>
      </c>
      <c r="J95" s="28"/>
      <c r="K95" s="35"/>
      <c r="L95" s="28"/>
      <c r="M95" s="44">
        <f t="shared" si="4"/>
        <v>0</v>
      </c>
      <c r="N95" s="47">
        <v>30.1</v>
      </c>
      <c r="O95" s="47">
        <v>30.1</v>
      </c>
      <c r="P95" s="62">
        <f t="shared" si="6"/>
        <v>0</v>
      </c>
      <c r="Q95" s="56"/>
      <c r="R95" s="56"/>
      <c r="S95" s="56"/>
      <c r="T95" s="81">
        <v>30.1</v>
      </c>
      <c r="U95" s="81">
        <v>30.1</v>
      </c>
    </row>
    <row r="96" spans="1:21" ht="45" x14ac:dyDescent="0.25">
      <c r="A96" s="105" t="s">
        <v>179</v>
      </c>
      <c r="B96" s="90">
        <v>902</v>
      </c>
      <c r="C96" s="93" t="s">
        <v>94</v>
      </c>
      <c r="D96" s="93" t="s">
        <v>96</v>
      </c>
      <c r="E96" s="93" t="s">
        <v>178</v>
      </c>
      <c r="F96" s="93"/>
      <c r="G96" s="12">
        <v>30.1</v>
      </c>
      <c r="I96" s="30">
        <f t="shared" si="5"/>
        <v>30.1</v>
      </c>
      <c r="J96" s="28"/>
      <c r="K96" s="35"/>
      <c r="L96" s="28"/>
      <c r="M96" s="44">
        <f t="shared" si="4"/>
        <v>0</v>
      </c>
      <c r="N96" s="47">
        <v>30.1</v>
      </c>
      <c r="O96" s="47">
        <v>30.1</v>
      </c>
      <c r="P96" s="62">
        <f t="shared" si="6"/>
        <v>0</v>
      </c>
      <c r="Q96" s="56"/>
      <c r="R96" s="56"/>
      <c r="S96" s="56"/>
      <c r="T96" s="81">
        <v>30.1</v>
      </c>
      <c r="U96" s="81">
        <v>30.1</v>
      </c>
    </row>
    <row r="97" spans="1:21" ht="15.75" x14ac:dyDescent="0.25">
      <c r="A97" s="105" t="s">
        <v>147</v>
      </c>
      <c r="B97" s="90" t="s">
        <v>100</v>
      </c>
      <c r="C97" s="93" t="s">
        <v>94</v>
      </c>
      <c r="D97" s="93" t="s">
        <v>96</v>
      </c>
      <c r="E97" s="93" t="s">
        <v>180</v>
      </c>
      <c r="F97" s="93"/>
      <c r="G97" s="12">
        <v>30.1</v>
      </c>
      <c r="I97" s="30">
        <f t="shared" si="5"/>
        <v>30.1</v>
      </c>
      <c r="J97" s="28"/>
      <c r="K97" s="35"/>
      <c r="L97" s="28"/>
      <c r="M97" s="44">
        <f t="shared" si="4"/>
        <v>0</v>
      </c>
      <c r="N97" s="47">
        <v>30.1</v>
      </c>
      <c r="O97" s="47">
        <v>30.1</v>
      </c>
      <c r="P97" s="62">
        <f t="shared" si="6"/>
        <v>0</v>
      </c>
      <c r="Q97" s="56"/>
      <c r="R97" s="56"/>
      <c r="S97" s="56"/>
      <c r="T97" s="81">
        <v>30.1</v>
      </c>
      <c r="U97" s="81">
        <v>30.1</v>
      </c>
    </row>
    <row r="98" spans="1:21" ht="60" x14ac:dyDescent="0.25">
      <c r="A98" s="104" t="s">
        <v>32</v>
      </c>
      <c r="B98" s="90">
        <v>902</v>
      </c>
      <c r="C98" s="93" t="s">
        <v>94</v>
      </c>
      <c r="D98" s="93" t="s">
        <v>96</v>
      </c>
      <c r="E98" s="93" t="s">
        <v>181</v>
      </c>
      <c r="F98" s="93"/>
      <c r="G98" s="12">
        <v>30.1</v>
      </c>
      <c r="I98" s="30">
        <f t="shared" si="5"/>
        <v>30.1</v>
      </c>
      <c r="J98" s="28"/>
      <c r="K98" s="35"/>
      <c r="L98" s="28"/>
      <c r="M98" s="44">
        <f t="shared" si="4"/>
        <v>0</v>
      </c>
      <c r="N98" s="47">
        <v>30.1</v>
      </c>
      <c r="O98" s="47">
        <v>30.1</v>
      </c>
      <c r="P98" s="62">
        <f t="shared" si="6"/>
        <v>0</v>
      </c>
      <c r="Q98" s="56"/>
      <c r="R98" s="56"/>
      <c r="S98" s="56"/>
      <c r="T98" s="81">
        <v>30.1</v>
      </c>
      <c r="U98" s="81">
        <v>30.1</v>
      </c>
    </row>
    <row r="99" spans="1:21" ht="60" x14ac:dyDescent="0.25">
      <c r="A99" s="105" t="s">
        <v>269</v>
      </c>
      <c r="B99" s="90">
        <v>902</v>
      </c>
      <c r="C99" s="93" t="s">
        <v>94</v>
      </c>
      <c r="D99" s="93" t="s">
        <v>96</v>
      </c>
      <c r="E99" s="93" t="s">
        <v>181</v>
      </c>
      <c r="F99" s="93">
        <v>200</v>
      </c>
      <c r="G99" s="12">
        <v>30.1</v>
      </c>
      <c r="I99" s="30">
        <f t="shared" si="5"/>
        <v>30.1</v>
      </c>
      <c r="J99" s="28"/>
      <c r="K99" s="35"/>
      <c r="L99" s="28"/>
      <c r="M99" s="44">
        <f t="shared" si="4"/>
        <v>0</v>
      </c>
      <c r="N99" s="47">
        <v>30.1</v>
      </c>
      <c r="O99" s="47">
        <v>30.1</v>
      </c>
      <c r="P99" s="62">
        <f t="shared" si="6"/>
        <v>0</v>
      </c>
      <c r="Q99" s="56"/>
      <c r="R99" s="56"/>
      <c r="S99" s="56"/>
      <c r="T99" s="81">
        <v>30.1</v>
      </c>
      <c r="U99" s="81">
        <v>30.1</v>
      </c>
    </row>
    <row r="100" spans="1:21" ht="45" x14ac:dyDescent="0.25">
      <c r="A100" s="104" t="s">
        <v>33</v>
      </c>
      <c r="B100" s="90">
        <v>902</v>
      </c>
      <c r="C100" s="93" t="s">
        <v>106</v>
      </c>
      <c r="D100" s="93"/>
      <c r="E100" s="93"/>
      <c r="F100" s="93"/>
      <c r="G100" s="29">
        <v>7763.5</v>
      </c>
      <c r="I100" s="30">
        <f t="shared" si="5"/>
        <v>7763.5</v>
      </c>
      <c r="J100" s="28"/>
      <c r="K100" s="35"/>
      <c r="L100" s="28">
        <v>2160.6</v>
      </c>
      <c r="M100" s="44">
        <f t="shared" si="4"/>
        <v>2160.6</v>
      </c>
      <c r="N100" s="47">
        <v>9924.1</v>
      </c>
      <c r="O100" s="47">
        <v>9924.1</v>
      </c>
      <c r="P100" s="62">
        <f t="shared" si="6"/>
        <v>0</v>
      </c>
      <c r="Q100" s="56"/>
      <c r="R100" s="56"/>
      <c r="S100" s="56">
        <v>1000</v>
      </c>
      <c r="T100" s="81">
        <v>8659.1</v>
      </c>
      <c r="U100" s="81">
        <v>9049.1</v>
      </c>
    </row>
    <row r="101" spans="1:21" ht="75" x14ac:dyDescent="0.25">
      <c r="A101" s="104" t="s">
        <v>34</v>
      </c>
      <c r="B101" s="90">
        <v>902</v>
      </c>
      <c r="C101" s="93" t="s">
        <v>106</v>
      </c>
      <c r="D101" s="93" t="s">
        <v>97</v>
      </c>
      <c r="E101" s="93"/>
      <c r="F101" s="93"/>
      <c r="G101" s="29">
        <v>7763.5</v>
      </c>
      <c r="I101" s="30">
        <f t="shared" si="5"/>
        <v>7763.5</v>
      </c>
      <c r="J101" s="28"/>
      <c r="K101" s="35"/>
      <c r="L101" s="28">
        <v>2160.6</v>
      </c>
      <c r="M101" s="44">
        <f t="shared" si="4"/>
        <v>2160.6</v>
      </c>
      <c r="N101" s="47">
        <v>9924.1</v>
      </c>
      <c r="O101" s="47">
        <v>9924.1</v>
      </c>
      <c r="P101" s="62">
        <f t="shared" si="6"/>
        <v>0</v>
      </c>
      <c r="Q101" s="56"/>
      <c r="R101" s="56"/>
      <c r="S101" s="56">
        <v>1000</v>
      </c>
      <c r="T101" s="81">
        <v>8659.1</v>
      </c>
      <c r="U101" s="81">
        <v>9049.1</v>
      </c>
    </row>
    <row r="102" spans="1:21" ht="75" x14ac:dyDescent="0.25">
      <c r="A102" s="107" t="s">
        <v>127</v>
      </c>
      <c r="B102" s="90" t="s">
        <v>100</v>
      </c>
      <c r="C102" s="93" t="s">
        <v>106</v>
      </c>
      <c r="D102" s="93" t="s">
        <v>97</v>
      </c>
      <c r="E102" s="93" t="s">
        <v>182</v>
      </c>
      <c r="F102" s="93"/>
      <c r="G102" s="29">
        <v>7601.4</v>
      </c>
      <c r="I102" s="30">
        <f t="shared" si="5"/>
        <v>7601.4</v>
      </c>
      <c r="J102" s="28"/>
      <c r="K102" s="35"/>
      <c r="L102" s="28">
        <v>2160.6</v>
      </c>
      <c r="M102" s="44">
        <f t="shared" si="4"/>
        <v>2160.6</v>
      </c>
      <c r="N102" s="47">
        <v>9762</v>
      </c>
      <c r="O102" s="47">
        <v>9762</v>
      </c>
      <c r="P102" s="62">
        <f t="shared" si="6"/>
        <v>0</v>
      </c>
      <c r="Q102" s="56"/>
      <c r="R102" s="56"/>
      <c r="S102" s="56">
        <v>1000</v>
      </c>
      <c r="T102" s="80">
        <v>8497</v>
      </c>
      <c r="U102" s="80">
        <v>8887</v>
      </c>
    </row>
    <row r="103" spans="1:21" ht="90" x14ac:dyDescent="0.25">
      <c r="A103" s="107" t="s">
        <v>285</v>
      </c>
      <c r="B103" s="90" t="s">
        <v>100</v>
      </c>
      <c r="C103" s="93" t="s">
        <v>106</v>
      </c>
      <c r="D103" s="93" t="s">
        <v>97</v>
      </c>
      <c r="E103" s="93" t="s">
        <v>286</v>
      </c>
      <c r="F103" s="93"/>
      <c r="G103" s="29">
        <v>7601.4</v>
      </c>
      <c r="I103" s="30">
        <f t="shared" si="5"/>
        <v>7601.4</v>
      </c>
      <c r="J103" s="28"/>
      <c r="K103" s="35"/>
      <c r="L103" s="28">
        <v>2160.6</v>
      </c>
      <c r="M103" s="44">
        <f t="shared" si="4"/>
        <v>2160.6</v>
      </c>
      <c r="N103" s="47">
        <v>9762</v>
      </c>
      <c r="O103" s="47">
        <v>9762</v>
      </c>
      <c r="P103" s="62">
        <f t="shared" si="6"/>
        <v>0</v>
      </c>
      <c r="Q103" s="56"/>
      <c r="R103" s="56"/>
      <c r="S103" s="56">
        <v>1000</v>
      </c>
      <c r="T103" s="80">
        <v>8497</v>
      </c>
      <c r="U103" s="80">
        <v>8887</v>
      </c>
    </row>
    <row r="104" spans="1:21" ht="30" x14ac:dyDescent="0.25">
      <c r="A104" s="107" t="s">
        <v>183</v>
      </c>
      <c r="B104" s="90" t="s">
        <v>100</v>
      </c>
      <c r="C104" s="93" t="s">
        <v>106</v>
      </c>
      <c r="D104" s="93" t="s">
        <v>97</v>
      </c>
      <c r="E104" s="93" t="s">
        <v>287</v>
      </c>
      <c r="F104" s="93"/>
      <c r="G104" s="29">
        <v>5158.5</v>
      </c>
      <c r="I104" s="30">
        <f t="shared" si="5"/>
        <v>5158.5</v>
      </c>
      <c r="J104" s="28"/>
      <c r="K104" s="35"/>
      <c r="L104" s="28">
        <v>660.6</v>
      </c>
      <c r="M104" s="44">
        <f t="shared" si="4"/>
        <v>660.6</v>
      </c>
      <c r="N104" s="47">
        <v>5819.1</v>
      </c>
      <c r="O104" s="47">
        <v>5819.1</v>
      </c>
      <c r="P104" s="62">
        <f t="shared" si="6"/>
        <v>0</v>
      </c>
      <c r="Q104" s="56"/>
      <c r="R104" s="56"/>
      <c r="S104" s="56">
        <v>1000</v>
      </c>
      <c r="T104" s="81">
        <v>4755.5</v>
      </c>
      <c r="U104" s="81">
        <v>5145.5</v>
      </c>
    </row>
    <row r="105" spans="1:21" ht="135" x14ac:dyDescent="0.25">
      <c r="A105" s="105" t="s">
        <v>13</v>
      </c>
      <c r="B105" s="90" t="s">
        <v>100</v>
      </c>
      <c r="C105" s="93" t="s">
        <v>106</v>
      </c>
      <c r="D105" s="93" t="s">
        <v>97</v>
      </c>
      <c r="E105" s="93" t="s">
        <v>288</v>
      </c>
      <c r="F105" s="93" t="s">
        <v>113</v>
      </c>
      <c r="G105" s="29">
        <v>4776.8999999999996</v>
      </c>
      <c r="I105" s="30">
        <f t="shared" si="5"/>
        <v>4776.8999999999996</v>
      </c>
      <c r="J105" s="28"/>
      <c r="K105" s="35"/>
      <c r="L105" s="28"/>
      <c r="M105" s="44">
        <f t="shared" si="4"/>
        <v>0</v>
      </c>
      <c r="N105" s="47">
        <v>4776.8999999999996</v>
      </c>
      <c r="O105" s="47">
        <v>4765</v>
      </c>
      <c r="P105" s="62">
        <f t="shared" si="6"/>
        <v>-11.899999999999636</v>
      </c>
      <c r="Q105" s="56"/>
      <c r="R105" s="56"/>
      <c r="S105" s="56"/>
      <c r="T105" s="81">
        <v>4505.1000000000004</v>
      </c>
      <c r="U105" s="81">
        <v>4505.1000000000004</v>
      </c>
    </row>
    <row r="106" spans="1:21" ht="60" x14ac:dyDescent="0.25">
      <c r="A106" s="105" t="s">
        <v>269</v>
      </c>
      <c r="B106" s="90" t="s">
        <v>100</v>
      </c>
      <c r="C106" s="93" t="s">
        <v>106</v>
      </c>
      <c r="D106" s="93" t="s">
        <v>97</v>
      </c>
      <c r="E106" s="93" t="s">
        <v>288</v>
      </c>
      <c r="F106" s="93" t="s">
        <v>95</v>
      </c>
      <c r="G106" s="31">
        <v>367.1</v>
      </c>
      <c r="I106" s="30">
        <f t="shared" si="5"/>
        <v>367.1</v>
      </c>
      <c r="J106" s="28"/>
      <c r="K106" s="35"/>
      <c r="L106" s="28">
        <v>660.6</v>
      </c>
      <c r="M106" s="44">
        <f t="shared" si="4"/>
        <v>660.6</v>
      </c>
      <c r="N106" s="47">
        <v>1027.7</v>
      </c>
      <c r="O106" s="47">
        <v>1011.7</v>
      </c>
      <c r="P106" s="62">
        <f t="shared" si="6"/>
        <v>-16</v>
      </c>
      <c r="Q106" s="56"/>
      <c r="R106" s="56"/>
      <c r="S106" s="56">
        <v>1000</v>
      </c>
      <c r="T106" s="81">
        <v>250.4</v>
      </c>
      <c r="U106" s="81">
        <v>640.4</v>
      </c>
    </row>
    <row r="107" spans="1:21" ht="30" x14ac:dyDescent="0.25">
      <c r="A107" s="105" t="s">
        <v>184</v>
      </c>
      <c r="B107" s="90" t="s">
        <v>100</v>
      </c>
      <c r="C107" s="93" t="s">
        <v>106</v>
      </c>
      <c r="D107" s="93" t="s">
        <v>97</v>
      </c>
      <c r="E107" s="93" t="s">
        <v>289</v>
      </c>
      <c r="F107" s="93"/>
      <c r="G107" s="29">
        <v>2442.9</v>
      </c>
      <c r="I107" s="30">
        <f t="shared" si="5"/>
        <v>2442.9</v>
      </c>
      <c r="J107" s="28"/>
      <c r="K107" s="35"/>
      <c r="L107" s="28"/>
      <c r="M107" s="44">
        <f t="shared" si="4"/>
        <v>0</v>
      </c>
      <c r="N107" s="47">
        <v>2442.9</v>
      </c>
      <c r="O107" s="47">
        <v>2442.9</v>
      </c>
      <c r="P107" s="62">
        <f t="shared" ref="P107:P157" si="7">O107-N107</f>
        <v>0</v>
      </c>
      <c r="Q107" s="56"/>
      <c r="R107" s="56"/>
      <c r="S107" s="56"/>
      <c r="T107" s="81">
        <v>3741.5</v>
      </c>
      <c r="U107" s="81">
        <v>3741.5</v>
      </c>
    </row>
    <row r="108" spans="1:21" ht="135" x14ac:dyDescent="0.25">
      <c r="A108" s="105" t="s">
        <v>13</v>
      </c>
      <c r="B108" s="90" t="s">
        <v>100</v>
      </c>
      <c r="C108" s="93" t="s">
        <v>106</v>
      </c>
      <c r="D108" s="93" t="s">
        <v>97</v>
      </c>
      <c r="E108" s="93" t="s">
        <v>290</v>
      </c>
      <c r="F108" s="93" t="s">
        <v>113</v>
      </c>
      <c r="G108" s="30">
        <v>2150</v>
      </c>
      <c r="I108" s="30">
        <f t="shared" si="5"/>
        <v>2150</v>
      </c>
      <c r="J108" s="28"/>
      <c r="K108" s="35"/>
      <c r="L108" s="28"/>
      <c r="M108" s="44">
        <f t="shared" si="4"/>
        <v>0</v>
      </c>
      <c r="N108" s="47">
        <v>2150</v>
      </c>
      <c r="O108" s="47">
        <v>2150</v>
      </c>
      <c r="P108" s="62">
        <f t="shared" si="7"/>
        <v>0</v>
      </c>
      <c r="Q108" s="56"/>
      <c r="R108" s="56"/>
      <c r="S108" s="56"/>
      <c r="T108" s="81">
        <v>3741.5</v>
      </c>
      <c r="U108" s="81">
        <v>3741.5</v>
      </c>
    </row>
    <row r="109" spans="1:21" ht="30" x14ac:dyDescent="0.25">
      <c r="A109" s="105" t="s">
        <v>35</v>
      </c>
      <c r="B109" s="90">
        <v>902</v>
      </c>
      <c r="C109" s="93" t="s">
        <v>106</v>
      </c>
      <c r="D109" s="93" t="s">
        <v>97</v>
      </c>
      <c r="E109" s="93" t="s">
        <v>185</v>
      </c>
      <c r="F109" s="93"/>
      <c r="G109" s="29">
        <v>162.1</v>
      </c>
      <c r="I109" s="30">
        <f t="shared" si="5"/>
        <v>162.1</v>
      </c>
      <c r="J109" s="28"/>
      <c r="K109" s="35"/>
      <c r="L109" s="28"/>
      <c r="M109" s="44">
        <f t="shared" si="4"/>
        <v>0</v>
      </c>
      <c r="N109" s="47">
        <v>162.1</v>
      </c>
      <c r="O109" s="47">
        <v>162.1</v>
      </c>
      <c r="P109" s="62">
        <f t="shared" si="7"/>
        <v>0</v>
      </c>
      <c r="Q109" s="56"/>
      <c r="R109" s="56"/>
      <c r="S109" s="56"/>
      <c r="T109" s="81">
        <v>162.1</v>
      </c>
      <c r="U109" s="81">
        <v>162.1</v>
      </c>
    </row>
    <row r="110" spans="1:21" ht="60" x14ac:dyDescent="0.25">
      <c r="A110" s="105" t="s">
        <v>36</v>
      </c>
      <c r="B110" s="90">
        <v>902</v>
      </c>
      <c r="C110" s="93" t="s">
        <v>106</v>
      </c>
      <c r="D110" s="93" t="s">
        <v>97</v>
      </c>
      <c r="E110" s="93" t="s">
        <v>186</v>
      </c>
      <c r="F110" s="93"/>
      <c r="G110" s="29">
        <v>30.1</v>
      </c>
      <c r="I110" s="30">
        <f t="shared" si="5"/>
        <v>30.1</v>
      </c>
      <c r="J110" s="28"/>
      <c r="K110" s="35"/>
      <c r="L110" s="28"/>
      <c r="M110" s="44">
        <f t="shared" si="4"/>
        <v>0</v>
      </c>
      <c r="N110" s="47">
        <v>30.1</v>
      </c>
      <c r="O110" s="47">
        <v>30.1</v>
      </c>
      <c r="P110" s="62">
        <f t="shared" si="7"/>
        <v>0</v>
      </c>
      <c r="Q110" s="56"/>
      <c r="R110" s="56"/>
      <c r="S110" s="56"/>
      <c r="T110" s="81">
        <v>30.1</v>
      </c>
      <c r="U110" s="81">
        <v>30.1</v>
      </c>
    </row>
    <row r="111" spans="1:21" ht="60" x14ac:dyDescent="0.25">
      <c r="A111" s="105" t="s">
        <v>269</v>
      </c>
      <c r="B111" s="90">
        <v>902</v>
      </c>
      <c r="C111" s="93" t="s">
        <v>106</v>
      </c>
      <c r="D111" s="93" t="s">
        <v>97</v>
      </c>
      <c r="E111" s="93" t="s">
        <v>186</v>
      </c>
      <c r="F111" s="93">
        <v>200</v>
      </c>
      <c r="G111" s="12">
        <v>30.1</v>
      </c>
      <c r="I111" s="30">
        <f t="shared" si="5"/>
        <v>30.1</v>
      </c>
      <c r="J111" s="28"/>
      <c r="K111" s="35"/>
      <c r="L111" s="28"/>
      <c r="M111" s="44">
        <f t="shared" si="4"/>
        <v>0</v>
      </c>
      <c r="N111" s="47">
        <v>30.1</v>
      </c>
      <c r="O111" s="47">
        <v>30.1</v>
      </c>
      <c r="P111" s="62">
        <f t="shared" si="7"/>
        <v>0</v>
      </c>
      <c r="Q111" s="56"/>
      <c r="R111" s="56"/>
      <c r="S111" s="56"/>
      <c r="T111" s="81">
        <v>30.1</v>
      </c>
      <c r="U111" s="81">
        <v>30.1</v>
      </c>
    </row>
    <row r="112" spans="1:21" ht="135" x14ac:dyDescent="0.25">
      <c r="A112" s="105" t="s">
        <v>255</v>
      </c>
      <c r="B112" s="90" t="s">
        <v>100</v>
      </c>
      <c r="C112" s="93" t="s">
        <v>106</v>
      </c>
      <c r="D112" s="93" t="s">
        <v>97</v>
      </c>
      <c r="E112" s="93" t="s">
        <v>242</v>
      </c>
      <c r="F112" s="93"/>
      <c r="G112" s="30">
        <v>66</v>
      </c>
      <c r="I112" s="30">
        <f t="shared" si="5"/>
        <v>66</v>
      </c>
      <c r="J112" s="28"/>
      <c r="K112" s="35"/>
      <c r="L112" s="28"/>
      <c r="M112" s="44">
        <f t="shared" si="4"/>
        <v>0</v>
      </c>
      <c r="N112" s="47">
        <v>66</v>
      </c>
      <c r="O112" s="47">
        <v>66</v>
      </c>
      <c r="P112" s="62">
        <f t="shared" si="7"/>
        <v>0</v>
      </c>
      <c r="Q112" s="56"/>
      <c r="R112" s="56"/>
      <c r="S112" s="56"/>
      <c r="T112" s="80">
        <v>66</v>
      </c>
      <c r="U112" s="80">
        <v>66</v>
      </c>
    </row>
    <row r="113" spans="1:21" ht="135" x14ac:dyDescent="0.25">
      <c r="A113" s="105" t="s">
        <v>13</v>
      </c>
      <c r="B113" s="90" t="s">
        <v>100</v>
      </c>
      <c r="C113" s="93" t="s">
        <v>106</v>
      </c>
      <c r="D113" s="93" t="s">
        <v>97</v>
      </c>
      <c r="E113" s="93" t="s">
        <v>242</v>
      </c>
      <c r="F113" s="93" t="s">
        <v>113</v>
      </c>
      <c r="G113" s="30"/>
      <c r="I113" s="30"/>
      <c r="J113" s="28"/>
      <c r="K113" s="35"/>
      <c r="L113" s="28"/>
      <c r="M113" s="44"/>
      <c r="N113" s="47"/>
      <c r="O113" s="47"/>
      <c r="P113" s="62"/>
      <c r="Q113" s="56"/>
      <c r="R113" s="56"/>
      <c r="S113" s="56"/>
      <c r="T113" s="80">
        <v>63</v>
      </c>
      <c r="U113" s="80">
        <v>63</v>
      </c>
    </row>
    <row r="114" spans="1:21" ht="60" x14ac:dyDescent="0.25">
      <c r="A114" s="105" t="s">
        <v>269</v>
      </c>
      <c r="B114" s="90" t="s">
        <v>100</v>
      </c>
      <c r="C114" s="93" t="s">
        <v>106</v>
      </c>
      <c r="D114" s="93" t="s">
        <v>97</v>
      </c>
      <c r="E114" s="93" t="s">
        <v>242</v>
      </c>
      <c r="F114" s="93" t="s">
        <v>95</v>
      </c>
      <c r="G114" s="12">
        <v>66</v>
      </c>
      <c r="I114" s="30">
        <f t="shared" si="5"/>
        <v>66</v>
      </c>
      <c r="J114" s="28"/>
      <c r="K114" s="35"/>
      <c r="L114" s="28"/>
      <c r="M114" s="44">
        <f t="shared" si="4"/>
        <v>0</v>
      </c>
      <c r="N114" s="47">
        <v>66</v>
      </c>
      <c r="O114" s="47">
        <v>66</v>
      </c>
      <c r="P114" s="62">
        <f t="shared" si="7"/>
        <v>0</v>
      </c>
      <c r="Q114" s="56"/>
      <c r="R114" s="56"/>
      <c r="S114" s="56"/>
      <c r="T114" s="80">
        <v>3</v>
      </c>
      <c r="U114" s="80">
        <v>3</v>
      </c>
    </row>
    <row r="115" spans="1:21" ht="255" x14ac:dyDescent="0.25">
      <c r="A115" s="108" t="s">
        <v>292</v>
      </c>
      <c r="B115" s="90" t="s">
        <v>100</v>
      </c>
      <c r="C115" s="93" t="s">
        <v>106</v>
      </c>
      <c r="D115" s="93" t="s">
        <v>97</v>
      </c>
      <c r="E115" s="93" t="s">
        <v>291</v>
      </c>
      <c r="F115" s="93"/>
      <c r="G115" s="30">
        <v>66</v>
      </c>
      <c r="I115" s="30">
        <f t="shared" si="5"/>
        <v>66</v>
      </c>
      <c r="J115" s="28"/>
      <c r="K115" s="35"/>
      <c r="L115" s="28"/>
      <c r="M115" s="44">
        <f t="shared" si="4"/>
        <v>0</v>
      </c>
      <c r="N115" s="47">
        <v>66</v>
      </c>
      <c r="O115" s="47">
        <v>66</v>
      </c>
      <c r="P115" s="62">
        <f t="shared" si="7"/>
        <v>0</v>
      </c>
      <c r="Q115" s="56"/>
      <c r="R115" s="56"/>
      <c r="S115" s="56"/>
      <c r="T115" s="80">
        <v>66</v>
      </c>
      <c r="U115" s="80">
        <v>66</v>
      </c>
    </row>
    <row r="116" spans="1:21" ht="135" x14ac:dyDescent="0.25">
      <c r="A116" s="105" t="s">
        <v>13</v>
      </c>
      <c r="B116" s="90" t="s">
        <v>100</v>
      </c>
      <c r="C116" s="93" t="s">
        <v>106</v>
      </c>
      <c r="D116" s="93" t="s">
        <v>97</v>
      </c>
      <c r="E116" s="93" t="s">
        <v>291</v>
      </c>
      <c r="F116" s="93" t="s">
        <v>113</v>
      </c>
      <c r="G116" s="30"/>
      <c r="I116" s="30"/>
      <c r="J116" s="28"/>
      <c r="K116" s="35"/>
      <c r="L116" s="28"/>
      <c r="M116" s="44"/>
      <c r="N116" s="47"/>
      <c r="O116" s="47"/>
      <c r="P116" s="62"/>
      <c r="Q116" s="56"/>
      <c r="R116" s="56"/>
      <c r="S116" s="56"/>
      <c r="T116" s="80">
        <v>63</v>
      </c>
      <c r="U116" s="80">
        <v>63</v>
      </c>
    </row>
    <row r="117" spans="1:21" ht="60" x14ac:dyDescent="0.25">
      <c r="A117" s="105" t="s">
        <v>269</v>
      </c>
      <c r="B117" s="90" t="s">
        <v>100</v>
      </c>
      <c r="C117" s="93" t="s">
        <v>106</v>
      </c>
      <c r="D117" s="93" t="s">
        <v>97</v>
      </c>
      <c r="E117" s="93" t="s">
        <v>291</v>
      </c>
      <c r="F117" s="93" t="s">
        <v>95</v>
      </c>
      <c r="G117" s="30">
        <v>66</v>
      </c>
      <c r="I117" s="30">
        <f t="shared" si="5"/>
        <v>66</v>
      </c>
      <c r="J117" s="28"/>
      <c r="K117" s="35"/>
      <c r="L117" s="28"/>
      <c r="M117" s="44">
        <f t="shared" si="4"/>
        <v>0</v>
      </c>
      <c r="N117" s="47">
        <v>66</v>
      </c>
      <c r="O117" s="47">
        <v>66</v>
      </c>
      <c r="P117" s="62">
        <f t="shared" si="7"/>
        <v>0</v>
      </c>
      <c r="Q117" s="56"/>
      <c r="R117" s="56"/>
      <c r="S117" s="56"/>
      <c r="T117" s="80">
        <v>3</v>
      </c>
      <c r="U117" s="80">
        <v>3</v>
      </c>
    </row>
    <row r="118" spans="1:21" ht="15.75" x14ac:dyDescent="0.25">
      <c r="A118" s="104" t="s">
        <v>37</v>
      </c>
      <c r="B118" s="90">
        <v>902</v>
      </c>
      <c r="C118" s="93" t="s">
        <v>96</v>
      </c>
      <c r="D118" s="93"/>
      <c r="E118" s="93"/>
      <c r="F118" s="93"/>
      <c r="G118" s="29">
        <v>15285.3</v>
      </c>
      <c r="H118">
        <v>2121.1</v>
      </c>
      <c r="I118" s="30">
        <f t="shared" si="5"/>
        <v>17406.399999999998</v>
      </c>
      <c r="J118" s="28"/>
      <c r="K118" s="35"/>
      <c r="L118" s="28"/>
      <c r="M118" s="44">
        <f t="shared" si="4"/>
        <v>0</v>
      </c>
      <c r="N118" s="47">
        <v>17406.400000000001</v>
      </c>
      <c r="O118" s="47">
        <v>17406.400000000001</v>
      </c>
      <c r="P118" s="62">
        <f t="shared" si="7"/>
        <v>0</v>
      </c>
      <c r="Q118" s="56"/>
      <c r="R118" s="56">
        <v>2550.3000000000002</v>
      </c>
      <c r="S118" s="56"/>
      <c r="T118" s="81">
        <v>12847.8</v>
      </c>
      <c r="U118" s="81">
        <v>12858.9</v>
      </c>
    </row>
    <row r="119" spans="1:21" ht="30" x14ac:dyDescent="0.25">
      <c r="A119" s="104" t="s">
        <v>38</v>
      </c>
      <c r="B119" s="90">
        <v>902</v>
      </c>
      <c r="C119" s="93" t="s">
        <v>96</v>
      </c>
      <c r="D119" s="93" t="s">
        <v>98</v>
      </c>
      <c r="E119" s="93"/>
      <c r="F119" s="93"/>
      <c r="G119" s="29">
        <v>13401.4</v>
      </c>
      <c r="I119" s="30">
        <f t="shared" si="5"/>
        <v>13401.4</v>
      </c>
      <c r="J119" s="28"/>
      <c r="K119" s="35"/>
      <c r="L119" s="28"/>
      <c r="M119" s="44">
        <f t="shared" si="4"/>
        <v>0</v>
      </c>
      <c r="N119" s="47">
        <v>13401.4</v>
      </c>
      <c r="O119" s="47">
        <v>13401.4</v>
      </c>
      <c r="P119" s="62">
        <f t="shared" si="7"/>
        <v>0</v>
      </c>
      <c r="Q119" s="56"/>
      <c r="R119" s="56">
        <v>2550.3000000000002</v>
      </c>
      <c r="S119" s="56"/>
      <c r="T119" s="81">
        <v>12748.9</v>
      </c>
      <c r="U119" s="81">
        <v>12748.9</v>
      </c>
    </row>
    <row r="120" spans="1:21" ht="75" x14ac:dyDescent="0.25">
      <c r="A120" s="105" t="s">
        <v>259</v>
      </c>
      <c r="B120" s="90" t="s">
        <v>100</v>
      </c>
      <c r="C120" s="93" t="s">
        <v>96</v>
      </c>
      <c r="D120" s="93" t="s">
        <v>98</v>
      </c>
      <c r="E120" s="93" t="s">
        <v>189</v>
      </c>
      <c r="F120" s="93"/>
      <c r="G120" s="29">
        <v>7610.3</v>
      </c>
      <c r="I120" s="30">
        <f t="shared" si="5"/>
        <v>7610.3</v>
      </c>
      <c r="J120" s="28"/>
      <c r="K120" s="35"/>
      <c r="L120" s="28"/>
      <c r="M120" s="44">
        <f t="shared" si="4"/>
        <v>0</v>
      </c>
      <c r="N120" s="47">
        <v>7610.3</v>
      </c>
      <c r="O120" s="47" t="e">
        <f>#REF!+O121+O124+O127</f>
        <v>#REF!</v>
      </c>
      <c r="P120" s="62" t="e">
        <f t="shared" si="7"/>
        <v>#REF!</v>
      </c>
      <c r="Q120" s="56"/>
      <c r="R120" s="56">
        <v>2550.3000000000002</v>
      </c>
      <c r="S120" s="56"/>
      <c r="T120" s="81">
        <v>6698.5</v>
      </c>
      <c r="U120" s="81">
        <v>6698.5</v>
      </c>
    </row>
    <row r="121" spans="1:21" ht="75" x14ac:dyDescent="0.25">
      <c r="A121" s="105" t="s">
        <v>128</v>
      </c>
      <c r="B121" s="90" t="s">
        <v>100</v>
      </c>
      <c r="C121" s="93" t="s">
        <v>96</v>
      </c>
      <c r="D121" s="93" t="s">
        <v>98</v>
      </c>
      <c r="E121" s="93" t="s">
        <v>258</v>
      </c>
      <c r="F121" s="93"/>
      <c r="G121" s="29">
        <v>5789.9</v>
      </c>
      <c r="I121" s="30">
        <f t="shared" si="5"/>
        <v>5789.9</v>
      </c>
      <c r="J121" s="28"/>
      <c r="K121" s="35"/>
      <c r="L121" s="28"/>
      <c r="M121" s="44">
        <f t="shared" si="4"/>
        <v>0</v>
      </c>
      <c r="N121" s="47">
        <v>5789.9</v>
      </c>
      <c r="O121" s="47">
        <v>5789.9</v>
      </c>
      <c r="P121" s="62">
        <f t="shared" si="7"/>
        <v>0</v>
      </c>
      <c r="Q121" s="56"/>
      <c r="R121" s="56">
        <v>2616.6</v>
      </c>
      <c r="S121" s="56"/>
      <c r="T121" s="81">
        <v>5279.3</v>
      </c>
      <c r="U121" s="81">
        <v>5279.3</v>
      </c>
    </row>
    <row r="122" spans="1:21" ht="90" x14ac:dyDescent="0.25">
      <c r="A122" s="105" t="s">
        <v>256</v>
      </c>
      <c r="B122" s="90">
        <v>902</v>
      </c>
      <c r="C122" s="93" t="s">
        <v>96</v>
      </c>
      <c r="D122" s="93" t="s">
        <v>98</v>
      </c>
      <c r="E122" s="93" t="s">
        <v>374</v>
      </c>
      <c r="F122" s="93"/>
      <c r="G122" s="29">
        <v>5789.9</v>
      </c>
      <c r="I122" s="30">
        <f t="shared" si="5"/>
        <v>5789.9</v>
      </c>
      <c r="J122" s="28"/>
      <c r="K122" s="35"/>
      <c r="L122" s="28"/>
      <c r="M122" s="44">
        <f t="shared" si="4"/>
        <v>0</v>
      </c>
      <c r="N122" s="47">
        <v>5789.9</v>
      </c>
      <c r="O122" s="47">
        <v>5789.9</v>
      </c>
      <c r="P122" s="62">
        <f t="shared" si="7"/>
        <v>0</v>
      </c>
      <c r="Q122" s="56"/>
      <c r="R122" s="56">
        <v>2616.6</v>
      </c>
      <c r="S122" s="56"/>
      <c r="T122" s="81">
        <v>5279.3</v>
      </c>
      <c r="U122" s="81">
        <v>5279.3</v>
      </c>
    </row>
    <row r="123" spans="1:21" ht="30" x14ac:dyDescent="0.25">
      <c r="A123" s="105" t="s">
        <v>19</v>
      </c>
      <c r="B123" s="90">
        <v>902</v>
      </c>
      <c r="C123" s="93" t="s">
        <v>96</v>
      </c>
      <c r="D123" s="93" t="s">
        <v>98</v>
      </c>
      <c r="E123" s="93" t="s">
        <v>374</v>
      </c>
      <c r="F123" s="93">
        <v>800</v>
      </c>
      <c r="G123" s="12">
        <v>5789.9</v>
      </c>
      <c r="I123" s="30">
        <f t="shared" si="5"/>
        <v>5789.9</v>
      </c>
      <c r="J123" s="28"/>
      <c r="K123" s="35"/>
      <c r="L123" s="28"/>
      <c r="M123" s="44">
        <f t="shared" si="4"/>
        <v>0</v>
      </c>
      <c r="N123" s="47">
        <v>5789.9</v>
      </c>
      <c r="O123" s="47">
        <v>5789.9</v>
      </c>
      <c r="P123" s="62">
        <f t="shared" si="7"/>
        <v>0</v>
      </c>
      <c r="Q123" s="56"/>
      <c r="R123" s="56">
        <v>2616.6</v>
      </c>
      <c r="S123" s="56"/>
      <c r="T123" s="81">
        <v>5279.3</v>
      </c>
      <c r="U123" s="81">
        <v>5279.3</v>
      </c>
    </row>
    <row r="124" spans="1:21" ht="60" x14ac:dyDescent="0.25">
      <c r="A124" s="105" t="s">
        <v>129</v>
      </c>
      <c r="B124" s="90" t="s">
        <v>100</v>
      </c>
      <c r="C124" s="93" t="s">
        <v>96</v>
      </c>
      <c r="D124" s="93" t="s">
        <v>98</v>
      </c>
      <c r="E124" s="93" t="s">
        <v>257</v>
      </c>
      <c r="F124" s="93"/>
      <c r="G124" s="29">
        <v>187.8</v>
      </c>
      <c r="I124" s="30">
        <f t="shared" si="5"/>
        <v>187.8</v>
      </c>
      <c r="J124" s="28"/>
      <c r="K124" s="35"/>
      <c r="L124" s="28"/>
      <c r="M124" s="44">
        <f t="shared" si="4"/>
        <v>0</v>
      </c>
      <c r="N124" s="47">
        <v>187.8</v>
      </c>
      <c r="O124" s="47">
        <v>187.8</v>
      </c>
      <c r="P124" s="62">
        <f t="shared" si="7"/>
        <v>0</v>
      </c>
      <c r="Q124" s="56"/>
      <c r="R124" s="56">
        <v>-66.3</v>
      </c>
      <c r="S124" s="56"/>
      <c r="T124" s="81">
        <v>137.6</v>
      </c>
      <c r="U124" s="81">
        <v>137.6</v>
      </c>
    </row>
    <row r="125" spans="1:21" ht="210" x14ac:dyDescent="0.25">
      <c r="A125" s="105" t="s">
        <v>378</v>
      </c>
      <c r="B125" s="90">
        <v>902</v>
      </c>
      <c r="C125" s="93" t="s">
        <v>96</v>
      </c>
      <c r="D125" s="93" t="s">
        <v>98</v>
      </c>
      <c r="E125" s="93" t="s">
        <v>252</v>
      </c>
      <c r="F125" s="93"/>
      <c r="G125" s="29">
        <v>187.8</v>
      </c>
      <c r="I125" s="30">
        <f t="shared" si="5"/>
        <v>187.8</v>
      </c>
      <c r="J125" s="28"/>
      <c r="K125" s="35"/>
      <c r="L125" s="28"/>
      <c r="M125" s="44">
        <f t="shared" ref="M125:M171" si="8">J125+K125+L125</f>
        <v>0</v>
      </c>
      <c r="N125" s="47">
        <v>187.8</v>
      </c>
      <c r="O125" s="47">
        <v>187.8</v>
      </c>
      <c r="P125" s="62">
        <f t="shared" si="7"/>
        <v>0</v>
      </c>
      <c r="Q125" s="56"/>
      <c r="R125" s="56">
        <v>-66.3</v>
      </c>
      <c r="S125" s="56"/>
      <c r="T125" s="81">
        <v>137.6</v>
      </c>
      <c r="U125" s="81">
        <v>137.6</v>
      </c>
    </row>
    <row r="126" spans="1:21" ht="60" x14ac:dyDescent="0.25">
      <c r="A126" s="105" t="s">
        <v>269</v>
      </c>
      <c r="B126" s="90">
        <v>902</v>
      </c>
      <c r="C126" s="93" t="s">
        <v>96</v>
      </c>
      <c r="D126" s="93" t="s">
        <v>98</v>
      </c>
      <c r="E126" s="93" t="s">
        <v>252</v>
      </c>
      <c r="F126" s="93" t="s">
        <v>95</v>
      </c>
      <c r="G126" s="12">
        <v>187.8</v>
      </c>
      <c r="I126" s="30">
        <f t="shared" si="5"/>
        <v>187.8</v>
      </c>
      <c r="J126" s="28"/>
      <c r="K126" s="35"/>
      <c r="L126" s="28"/>
      <c r="M126" s="44">
        <f t="shared" si="8"/>
        <v>0</v>
      </c>
      <c r="N126" s="47">
        <v>187.8</v>
      </c>
      <c r="O126" s="47">
        <v>187.8</v>
      </c>
      <c r="P126" s="62">
        <f t="shared" si="7"/>
        <v>0</v>
      </c>
      <c r="Q126" s="56"/>
      <c r="R126" s="56">
        <v>-66.3</v>
      </c>
      <c r="S126" s="56"/>
      <c r="T126" s="81">
        <v>137.6</v>
      </c>
      <c r="U126" s="81">
        <v>137.6</v>
      </c>
    </row>
    <row r="127" spans="1:21" ht="90" x14ac:dyDescent="0.25">
      <c r="A127" s="105" t="s">
        <v>261</v>
      </c>
      <c r="B127" s="90" t="s">
        <v>100</v>
      </c>
      <c r="C127" s="93" t="s">
        <v>96</v>
      </c>
      <c r="D127" s="93" t="s">
        <v>98</v>
      </c>
      <c r="E127" s="93" t="s">
        <v>239</v>
      </c>
      <c r="F127" s="93"/>
      <c r="G127" s="29">
        <v>1234.5999999999999</v>
      </c>
      <c r="I127" s="30">
        <f t="shared" si="5"/>
        <v>1234.5999999999999</v>
      </c>
      <c r="J127" s="28"/>
      <c r="K127" s="35"/>
      <c r="L127" s="28"/>
      <c r="M127" s="44">
        <f t="shared" si="8"/>
        <v>0</v>
      </c>
      <c r="N127" s="47">
        <v>1234.5999999999999</v>
      </c>
      <c r="O127" s="47">
        <v>1234.5999999999999</v>
      </c>
      <c r="P127" s="62">
        <f t="shared" si="7"/>
        <v>0</v>
      </c>
      <c r="Q127" s="56"/>
      <c r="R127" s="56"/>
      <c r="S127" s="56"/>
      <c r="T127" s="81">
        <v>1281.5999999999999</v>
      </c>
      <c r="U127" s="81">
        <v>1281.5999999999999</v>
      </c>
    </row>
    <row r="128" spans="1:21" ht="90" x14ac:dyDescent="0.25">
      <c r="A128" s="105" t="s">
        <v>256</v>
      </c>
      <c r="B128" s="90" t="s">
        <v>100</v>
      </c>
      <c r="C128" s="93" t="s">
        <v>96</v>
      </c>
      <c r="D128" s="93" t="s">
        <v>98</v>
      </c>
      <c r="E128" s="93" t="s">
        <v>240</v>
      </c>
      <c r="F128" s="93"/>
      <c r="G128" s="29">
        <v>1234.5999999999999</v>
      </c>
      <c r="I128" s="30">
        <f t="shared" si="5"/>
        <v>1234.5999999999999</v>
      </c>
      <c r="J128" s="28"/>
      <c r="K128" s="35"/>
      <c r="L128" s="28"/>
      <c r="M128" s="44">
        <f t="shared" si="8"/>
        <v>0</v>
      </c>
      <c r="N128" s="47">
        <v>1234.5999999999999</v>
      </c>
      <c r="O128" s="47">
        <v>1234.5999999999999</v>
      </c>
      <c r="P128" s="62">
        <f t="shared" si="7"/>
        <v>0</v>
      </c>
      <c r="Q128" s="56"/>
      <c r="R128" s="56"/>
      <c r="S128" s="56"/>
      <c r="T128" s="81">
        <v>1281.5999999999999</v>
      </c>
      <c r="U128" s="81">
        <v>1281.5999999999999</v>
      </c>
    </row>
    <row r="129" spans="1:21" ht="135" x14ac:dyDescent="0.25">
      <c r="A129" s="105" t="s">
        <v>13</v>
      </c>
      <c r="B129" s="90" t="s">
        <v>100</v>
      </c>
      <c r="C129" s="93" t="s">
        <v>96</v>
      </c>
      <c r="D129" s="93" t="s">
        <v>98</v>
      </c>
      <c r="E129" s="93" t="s">
        <v>240</v>
      </c>
      <c r="F129" s="93" t="s">
        <v>113</v>
      </c>
      <c r="G129" s="12">
        <v>1234.5999999999999</v>
      </c>
      <c r="I129" s="30">
        <f t="shared" si="5"/>
        <v>1234.5999999999999</v>
      </c>
      <c r="J129" s="28"/>
      <c r="K129" s="35"/>
      <c r="L129" s="28"/>
      <c r="M129" s="44">
        <f t="shared" si="8"/>
        <v>0</v>
      </c>
      <c r="N129" s="47">
        <v>1234.5999999999999</v>
      </c>
      <c r="O129" s="47">
        <v>1234.5999999999999</v>
      </c>
      <c r="P129" s="62">
        <f t="shared" si="7"/>
        <v>0</v>
      </c>
      <c r="Q129" s="56"/>
      <c r="R129" s="56"/>
      <c r="S129" s="56"/>
      <c r="T129" s="81">
        <v>1117.5999999999999</v>
      </c>
      <c r="U129" s="81">
        <v>1117.5999999999999</v>
      </c>
    </row>
    <row r="130" spans="1:21" ht="60" x14ac:dyDescent="0.25">
      <c r="A130" s="105" t="s">
        <v>269</v>
      </c>
      <c r="B130" s="90" t="s">
        <v>100</v>
      </c>
      <c r="C130" s="93" t="s">
        <v>96</v>
      </c>
      <c r="D130" s="93" t="s">
        <v>98</v>
      </c>
      <c r="E130" s="93" t="s">
        <v>240</v>
      </c>
      <c r="F130" s="93" t="s">
        <v>95</v>
      </c>
      <c r="G130" s="12"/>
      <c r="I130" s="30"/>
      <c r="J130" s="28"/>
      <c r="K130" s="35"/>
      <c r="L130" s="28"/>
      <c r="M130" s="44"/>
      <c r="N130" s="47"/>
      <c r="O130" s="47"/>
      <c r="P130" s="62"/>
      <c r="Q130" s="56"/>
      <c r="R130" s="56"/>
      <c r="S130" s="56"/>
      <c r="T130" s="80">
        <v>164</v>
      </c>
      <c r="U130" s="80">
        <v>164</v>
      </c>
    </row>
    <row r="131" spans="1:21" ht="60" x14ac:dyDescent="0.25">
      <c r="A131" s="105" t="s">
        <v>17</v>
      </c>
      <c r="B131" s="90">
        <v>902</v>
      </c>
      <c r="C131" s="93" t="s">
        <v>96</v>
      </c>
      <c r="D131" s="93" t="s">
        <v>98</v>
      </c>
      <c r="E131" s="93" t="s">
        <v>158</v>
      </c>
      <c r="F131" s="93"/>
      <c r="G131" s="29">
        <v>5791.1</v>
      </c>
      <c r="I131" s="30">
        <f t="shared" ref="I131:I193" si="9">SUM(G131:H131)</f>
        <v>5791.1</v>
      </c>
      <c r="J131" s="28"/>
      <c r="K131" s="35"/>
      <c r="L131" s="28"/>
      <c r="M131" s="44">
        <f t="shared" si="8"/>
        <v>0</v>
      </c>
      <c r="N131" s="47">
        <v>5791.1</v>
      </c>
      <c r="O131" s="47">
        <v>5791.1</v>
      </c>
      <c r="P131" s="62">
        <f t="shared" si="7"/>
        <v>0</v>
      </c>
      <c r="Q131" s="56"/>
      <c r="R131" s="56"/>
      <c r="S131" s="56"/>
      <c r="T131" s="81">
        <v>6050.4</v>
      </c>
      <c r="U131" s="81">
        <v>6050.4</v>
      </c>
    </row>
    <row r="132" spans="1:21" ht="75" x14ac:dyDescent="0.25">
      <c r="A132" s="105" t="s">
        <v>39</v>
      </c>
      <c r="B132" s="90">
        <v>902</v>
      </c>
      <c r="C132" s="93" t="s">
        <v>96</v>
      </c>
      <c r="D132" s="93" t="s">
        <v>98</v>
      </c>
      <c r="E132" s="93" t="s">
        <v>187</v>
      </c>
      <c r="F132" s="93"/>
      <c r="G132" s="29">
        <v>5791.1</v>
      </c>
      <c r="I132" s="30">
        <f t="shared" si="9"/>
        <v>5791.1</v>
      </c>
      <c r="J132" s="28"/>
      <c r="K132" s="35"/>
      <c r="L132" s="28"/>
      <c r="M132" s="44">
        <f t="shared" si="8"/>
        <v>0</v>
      </c>
      <c r="N132" s="47">
        <v>5791.1</v>
      </c>
      <c r="O132" s="47">
        <v>5791.1</v>
      </c>
      <c r="P132" s="62">
        <f t="shared" si="7"/>
        <v>0</v>
      </c>
      <c r="Q132" s="56"/>
      <c r="R132" s="56"/>
      <c r="S132" s="56"/>
      <c r="T132" s="81">
        <v>6050.4</v>
      </c>
      <c r="U132" s="81">
        <v>6050.4</v>
      </c>
    </row>
    <row r="133" spans="1:21" ht="45" x14ac:dyDescent="0.25">
      <c r="A133" s="105" t="s">
        <v>12</v>
      </c>
      <c r="B133" s="90">
        <v>902</v>
      </c>
      <c r="C133" s="93" t="s">
        <v>96</v>
      </c>
      <c r="D133" s="93" t="s">
        <v>98</v>
      </c>
      <c r="E133" s="93" t="s">
        <v>188</v>
      </c>
      <c r="F133" s="93"/>
      <c r="G133" s="29">
        <v>5791.1</v>
      </c>
      <c r="I133" s="30">
        <f t="shared" si="9"/>
        <v>5791.1</v>
      </c>
      <c r="J133" s="28"/>
      <c r="K133" s="35"/>
      <c r="L133" s="28"/>
      <c r="M133" s="44">
        <f t="shared" si="8"/>
        <v>0</v>
      </c>
      <c r="N133" s="47">
        <v>5791.1</v>
      </c>
      <c r="O133" s="47">
        <v>5791.1</v>
      </c>
      <c r="P133" s="62">
        <f t="shared" si="7"/>
        <v>0</v>
      </c>
      <c r="Q133" s="56"/>
      <c r="R133" s="56"/>
      <c r="S133" s="56"/>
      <c r="T133" s="81">
        <v>6050.4</v>
      </c>
      <c r="U133" s="81">
        <v>6050.4</v>
      </c>
    </row>
    <row r="134" spans="1:21" ht="135" x14ac:dyDescent="0.25">
      <c r="A134" s="105" t="s">
        <v>13</v>
      </c>
      <c r="B134" s="90">
        <v>902</v>
      </c>
      <c r="C134" s="93" t="s">
        <v>96</v>
      </c>
      <c r="D134" s="93" t="s">
        <v>98</v>
      </c>
      <c r="E134" s="93" t="s">
        <v>188</v>
      </c>
      <c r="F134" s="93">
        <v>100</v>
      </c>
      <c r="G134" s="12">
        <v>5791.1</v>
      </c>
      <c r="I134" s="30">
        <f t="shared" si="9"/>
        <v>5791.1</v>
      </c>
      <c r="J134" s="28"/>
      <c r="K134" s="35">
        <v>-4</v>
      </c>
      <c r="L134" s="28"/>
      <c r="M134" s="44">
        <f t="shared" si="8"/>
        <v>-4</v>
      </c>
      <c r="N134" s="47">
        <v>5787.1</v>
      </c>
      <c r="O134" s="47">
        <v>5783.2</v>
      </c>
      <c r="P134" s="62">
        <f t="shared" si="7"/>
        <v>-3.9000000000005457</v>
      </c>
      <c r="Q134" s="56"/>
      <c r="R134" s="56"/>
      <c r="S134" s="56"/>
      <c r="T134" s="81">
        <v>6050.4</v>
      </c>
      <c r="U134" s="81">
        <v>6050.4</v>
      </c>
    </row>
    <row r="135" spans="1:21" ht="30" x14ac:dyDescent="0.25">
      <c r="A135" s="105" t="s">
        <v>40</v>
      </c>
      <c r="B135" s="90">
        <v>902</v>
      </c>
      <c r="C135" s="93" t="s">
        <v>96</v>
      </c>
      <c r="D135" s="93" t="s">
        <v>97</v>
      </c>
      <c r="E135" s="93"/>
      <c r="F135" s="93"/>
      <c r="G135" s="12">
        <v>58.9</v>
      </c>
      <c r="H135">
        <v>1121.0999999999999</v>
      </c>
      <c r="I135" s="30">
        <f t="shared" si="9"/>
        <v>1180</v>
      </c>
      <c r="J135" s="28"/>
      <c r="K135" s="35"/>
      <c r="L135" s="28"/>
      <c r="M135" s="44">
        <f t="shared" si="8"/>
        <v>0</v>
      </c>
      <c r="N135" s="47">
        <v>1180</v>
      </c>
      <c r="O135" s="47">
        <v>1180</v>
      </c>
      <c r="P135" s="62">
        <f t="shared" si="7"/>
        <v>0</v>
      </c>
      <c r="Q135" s="56"/>
      <c r="R135" s="56"/>
      <c r="S135" s="56"/>
      <c r="T135" s="81">
        <v>98.9</v>
      </c>
      <c r="U135" s="80">
        <v>110</v>
      </c>
    </row>
    <row r="136" spans="1:21" ht="15.75" x14ac:dyDescent="0.25">
      <c r="A136" s="105" t="s">
        <v>41</v>
      </c>
      <c r="B136" s="90">
        <v>902</v>
      </c>
      <c r="C136" s="93" t="s">
        <v>96</v>
      </c>
      <c r="D136" s="93" t="s">
        <v>97</v>
      </c>
      <c r="E136" s="93" t="s">
        <v>192</v>
      </c>
      <c r="F136" s="93"/>
      <c r="G136" s="12">
        <v>58.9</v>
      </c>
      <c r="H136">
        <v>1121.0999999999999</v>
      </c>
      <c r="I136" s="30">
        <f t="shared" si="9"/>
        <v>1180</v>
      </c>
      <c r="J136" s="28"/>
      <c r="K136" s="35"/>
      <c r="L136" s="28"/>
      <c r="M136" s="44">
        <f t="shared" si="8"/>
        <v>0</v>
      </c>
      <c r="N136" s="47">
        <v>1180</v>
      </c>
      <c r="O136" s="47">
        <v>1180</v>
      </c>
      <c r="P136" s="62">
        <f t="shared" si="7"/>
        <v>0</v>
      </c>
      <c r="Q136" s="56"/>
      <c r="R136" s="56"/>
      <c r="S136" s="56"/>
      <c r="T136" s="81">
        <v>98.9</v>
      </c>
      <c r="U136" s="80">
        <v>110</v>
      </c>
    </row>
    <row r="137" spans="1:21" ht="60" x14ac:dyDescent="0.25">
      <c r="A137" s="109" t="s">
        <v>42</v>
      </c>
      <c r="B137" s="90">
        <v>902</v>
      </c>
      <c r="C137" s="93" t="s">
        <v>96</v>
      </c>
      <c r="D137" s="93" t="s">
        <v>97</v>
      </c>
      <c r="E137" s="93" t="s">
        <v>193</v>
      </c>
      <c r="F137" s="93"/>
      <c r="G137" s="12">
        <v>58.9</v>
      </c>
      <c r="H137">
        <v>1121.0999999999999</v>
      </c>
      <c r="I137" s="30">
        <f t="shared" si="9"/>
        <v>1180</v>
      </c>
      <c r="J137" s="28"/>
      <c r="K137" s="35"/>
      <c r="L137" s="28"/>
      <c r="M137" s="44">
        <f t="shared" si="8"/>
        <v>0</v>
      </c>
      <c r="N137" s="47">
        <v>1180</v>
      </c>
      <c r="O137" s="47">
        <v>1180</v>
      </c>
      <c r="P137" s="62">
        <f t="shared" si="7"/>
        <v>0</v>
      </c>
      <c r="Q137" s="56"/>
      <c r="R137" s="56"/>
      <c r="S137" s="56"/>
      <c r="T137" s="81">
        <v>98.9</v>
      </c>
      <c r="U137" s="80">
        <v>110</v>
      </c>
    </row>
    <row r="138" spans="1:21" ht="60" x14ac:dyDescent="0.25">
      <c r="A138" s="105" t="s">
        <v>269</v>
      </c>
      <c r="B138" s="90">
        <v>902</v>
      </c>
      <c r="C138" s="93" t="s">
        <v>96</v>
      </c>
      <c r="D138" s="93" t="s">
        <v>97</v>
      </c>
      <c r="E138" s="93" t="s">
        <v>193</v>
      </c>
      <c r="F138" s="93">
        <v>200</v>
      </c>
      <c r="G138" s="12">
        <v>58.9</v>
      </c>
      <c r="H138">
        <v>1121.0999999999999</v>
      </c>
      <c r="I138" s="30">
        <f t="shared" si="9"/>
        <v>1180</v>
      </c>
      <c r="J138" s="28"/>
      <c r="K138" s="35"/>
      <c r="L138" s="28"/>
      <c r="M138" s="44">
        <f t="shared" si="8"/>
        <v>0</v>
      </c>
      <c r="N138" s="47">
        <v>1180</v>
      </c>
      <c r="O138" s="47">
        <v>1180</v>
      </c>
      <c r="P138" s="62">
        <f t="shared" si="7"/>
        <v>0</v>
      </c>
      <c r="Q138" s="56"/>
      <c r="R138" s="56"/>
      <c r="S138" s="56"/>
      <c r="T138" s="81">
        <v>98.9</v>
      </c>
      <c r="U138" s="80">
        <v>110</v>
      </c>
    </row>
    <row r="139" spans="1:21" ht="30" x14ac:dyDescent="0.25">
      <c r="A139" s="105" t="s">
        <v>43</v>
      </c>
      <c r="B139" s="90" t="s">
        <v>100</v>
      </c>
      <c r="C139" s="93" t="s">
        <v>98</v>
      </c>
      <c r="D139" s="93"/>
      <c r="E139" s="93"/>
      <c r="F139" s="93"/>
      <c r="G139" s="29">
        <v>21789.200000000001</v>
      </c>
      <c r="I139" s="30">
        <f t="shared" si="9"/>
        <v>21789.200000000001</v>
      </c>
      <c r="J139" s="28">
        <v>6472.1</v>
      </c>
      <c r="K139" s="35"/>
      <c r="L139" s="28">
        <v>3500</v>
      </c>
      <c r="M139" s="44">
        <f t="shared" si="8"/>
        <v>9972.1</v>
      </c>
      <c r="N139" s="47">
        <v>31761.3</v>
      </c>
      <c r="O139" s="47">
        <v>31761.3</v>
      </c>
      <c r="P139" s="62">
        <f t="shared" si="7"/>
        <v>0</v>
      </c>
      <c r="Q139" s="56"/>
      <c r="R139" s="56">
        <f>R146+R148</f>
        <v>-62.400000000000034</v>
      </c>
      <c r="S139" s="56"/>
      <c r="T139" s="81">
        <v>60727.4</v>
      </c>
      <c r="U139" s="81">
        <v>57931.6</v>
      </c>
    </row>
    <row r="140" spans="1:21" ht="15.75" x14ac:dyDescent="0.25">
      <c r="A140" s="105" t="s">
        <v>85</v>
      </c>
      <c r="B140" s="90" t="s">
        <v>100</v>
      </c>
      <c r="C140" s="93" t="s">
        <v>98</v>
      </c>
      <c r="D140" s="93" t="s">
        <v>93</v>
      </c>
      <c r="E140" s="93"/>
      <c r="F140" s="93"/>
      <c r="G140" s="29">
        <v>17188.5</v>
      </c>
      <c r="I140" s="30">
        <f t="shared" si="9"/>
        <v>17188.5</v>
      </c>
      <c r="J140" s="28">
        <v>6472.1</v>
      </c>
      <c r="K140" s="35"/>
      <c r="L140" s="28"/>
      <c r="M140" s="44">
        <f t="shared" si="8"/>
        <v>6472.1</v>
      </c>
      <c r="N140" s="47">
        <v>23660.6</v>
      </c>
      <c r="O140" s="47">
        <v>23660.6</v>
      </c>
      <c r="P140" s="62">
        <f t="shared" si="7"/>
        <v>0</v>
      </c>
      <c r="Q140" s="56"/>
      <c r="R140" s="56">
        <v>-62.4</v>
      </c>
      <c r="S140" s="56"/>
      <c r="T140" s="81">
        <v>55989.7</v>
      </c>
      <c r="U140" s="81">
        <v>23193.9</v>
      </c>
    </row>
    <row r="141" spans="1:21" ht="60" x14ac:dyDescent="0.25">
      <c r="A141" s="105" t="s">
        <v>356</v>
      </c>
      <c r="B141" s="90" t="s">
        <v>100</v>
      </c>
      <c r="C141" s="93" t="s">
        <v>98</v>
      </c>
      <c r="D141" s="93" t="s">
        <v>93</v>
      </c>
      <c r="E141" s="93" t="s">
        <v>357</v>
      </c>
      <c r="F141" s="93"/>
      <c r="G141" s="29"/>
      <c r="I141" s="30"/>
      <c r="J141" s="28"/>
      <c r="K141" s="35"/>
      <c r="L141" s="28"/>
      <c r="M141" s="44"/>
      <c r="N141" s="47"/>
      <c r="O141" s="47"/>
      <c r="P141" s="62"/>
      <c r="Q141" s="56"/>
      <c r="R141" s="56"/>
      <c r="S141" s="56"/>
      <c r="T141" s="81">
        <v>32795.800000000003</v>
      </c>
      <c r="U141" s="81"/>
    </row>
    <row r="142" spans="1:21" ht="75" x14ac:dyDescent="0.25">
      <c r="A142" s="105" t="s">
        <v>358</v>
      </c>
      <c r="B142" s="90" t="s">
        <v>100</v>
      </c>
      <c r="C142" s="93" t="s">
        <v>98</v>
      </c>
      <c r="D142" s="93" t="s">
        <v>93</v>
      </c>
      <c r="E142" s="93" t="s">
        <v>359</v>
      </c>
      <c r="F142" s="93"/>
      <c r="G142" s="29"/>
      <c r="I142" s="30"/>
      <c r="J142" s="28"/>
      <c r="K142" s="35"/>
      <c r="L142" s="28"/>
      <c r="M142" s="44"/>
      <c r="N142" s="47"/>
      <c r="O142" s="47"/>
      <c r="P142" s="62"/>
      <c r="Q142" s="56"/>
      <c r="R142" s="56"/>
      <c r="S142" s="56"/>
      <c r="T142" s="81">
        <v>32795.800000000003</v>
      </c>
      <c r="U142" s="81"/>
    </row>
    <row r="143" spans="1:21" ht="150" x14ac:dyDescent="0.25">
      <c r="A143" s="105" t="s">
        <v>360</v>
      </c>
      <c r="B143" s="90" t="s">
        <v>100</v>
      </c>
      <c r="C143" s="93" t="s">
        <v>98</v>
      </c>
      <c r="D143" s="93" t="s">
        <v>93</v>
      </c>
      <c r="E143" s="93" t="s">
        <v>361</v>
      </c>
      <c r="F143" s="93"/>
      <c r="G143" s="29"/>
      <c r="I143" s="30"/>
      <c r="J143" s="28"/>
      <c r="K143" s="35"/>
      <c r="L143" s="28"/>
      <c r="M143" s="44"/>
      <c r="N143" s="47"/>
      <c r="O143" s="47"/>
      <c r="P143" s="62"/>
      <c r="Q143" s="56"/>
      <c r="R143" s="56"/>
      <c r="S143" s="56"/>
      <c r="T143" s="81">
        <v>32795.800000000003</v>
      </c>
      <c r="U143" s="81"/>
    </row>
    <row r="144" spans="1:21" ht="60" x14ac:dyDescent="0.25">
      <c r="A144" s="105" t="s">
        <v>268</v>
      </c>
      <c r="B144" s="90" t="s">
        <v>100</v>
      </c>
      <c r="C144" s="93" t="s">
        <v>98</v>
      </c>
      <c r="D144" s="93" t="s">
        <v>93</v>
      </c>
      <c r="E144" s="93" t="s">
        <v>361</v>
      </c>
      <c r="F144" s="93" t="s">
        <v>114</v>
      </c>
      <c r="G144" s="29"/>
      <c r="I144" s="30"/>
      <c r="J144" s="28"/>
      <c r="K144" s="35"/>
      <c r="L144" s="28"/>
      <c r="M144" s="44"/>
      <c r="N144" s="47"/>
      <c r="O144" s="47"/>
      <c r="P144" s="62"/>
      <c r="Q144" s="56"/>
      <c r="R144" s="56"/>
      <c r="S144" s="56"/>
      <c r="T144" s="81">
        <v>32795.800000000003</v>
      </c>
      <c r="U144" s="81"/>
    </row>
    <row r="145" spans="1:21" ht="60" x14ac:dyDescent="0.25">
      <c r="A145" s="105" t="s">
        <v>17</v>
      </c>
      <c r="B145" s="90" t="s">
        <v>100</v>
      </c>
      <c r="C145" s="93" t="s">
        <v>98</v>
      </c>
      <c r="D145" s="93" t="s">
        <v>93</v>
      </c>
      <c r="E145" s="93" t="s">
        <v>158</v>
      </c>
      <c r="F145" s="93"/>
      <c r="G145" s="29">
        <v>16827.5</v>
      </c>
      <c r="I145" s="30">
        <f t="shared" si="9"/>
        <v>16827.5</v>
      </c>
      <c r="J145" s="28">
        <v>6472.1</v>
      </c>
      <c r="K145" s="35"/>
      <c r="L145" s="28"/>
      <c r="M145" s="44">
        <f t="shared" si="8"/>
        <v>6472.1</v>
      </c>
      <c r="N145" s="47">
        <v>23299.599999999999</v>
      </c>
      <c r="O145" s="47">
        <v>23299.599999999999</v>
      </c>
      <c r="P145" s="62">
        <f t="shared" si="7"/>
        <v>0</v>
      </c>
      <c r="Q145" s="56"/>
      <c r="R145" s="56">
        <v>-62.4</v>
      </c>
      <c r="S145" s="56"/>
      <c r="T145" s="81">
        <v>23193.9</v>
      </c>
      <c r="U145" s="81">
        <v>23193.9</v>
      </c>
    </row>
    <row r="146" spans="1:21" ht="150" x14ac:dyDescent="0.25">
      <c r="A146" s="55" t="s">
        <v>376</v>
      </c>
      <c r="B146" s="90" t="s">
        <v>100</v>
      </c>
      <c r="C146" s="93" t="s">
        <v>98</v>
      </c>
      <c r="D146" s="93" t="s">
        <v>93</v>
      </c>
      <c r="E146" s="93" t="s">
        <v>338</v>
      </c>
      <c r="F146" s="93"/>
      <c r="G146" s="29"/>
      <c r="I146" s="30"/>
      <c r="J146" s="30">
        <v>19420</v>
      </c>
      <c r="K146" s="35"/>
      <c r="L146" s="28"/>
      <c r="M146" s="44">
        <f t="shared" si="8"/>
        <v>19420</v>
      </c>
      <c r="N146" s="47">
        <v>3879.6</v>
      </c>
      <c r="O146" s="47">
        <v>3879.6</v>
      </c>
      <c r="P146" s="62">
        <f t="shared" si="7"/>
        <v>0</v>
      </c>
      <c r="Q146" s="56"/>
      <c r="R146" s="56">
        <v>217.2</v>
      </c>
      <c r="S146" s="56"/>
      <c r="T146" s="81">
        <v>4634.3</v>
      </c>
      <c r="U146" s="81">
        <v>4634.3</v>
      </c>
    </row>
    <row r="147" spans="1:21" ht="60" x14ac:dyDescent="0.25">
      <c r="A147" s="105" t="s">
        <v>268</v>
      </c>
      <c r="B147" s="90" t="s">
        <v>100</v>
      </c>
      <c r="C147" s="93" t="s">
        <v>98</v>
      </c>
      <c r="D147" s="93" t="s">
        <v>93</v>
      </c>
      <c r="E147" s="93" t="s">
        <v>338</v>
      </c>
      <c r="F147" s="93" t="s">
        <v>114</v>
      </c>
      <c r="G147" s="29"/>
      <c r="I147" s="30"/>
      <c r="J147" s="30">
        <v>19420</v>
      </c>
      <c r="K147" s="35"/>
      <c r="L147" s="28"/>
      <c r="M147" s="44">
        <f t="shared" si="8"/>
        <v>19420</v>
      </c>
      <c r="N147" s="47">
        <v>3879.6</v>
      </c>
      <c r="O147" s="47">
        <v>3879.6</v>
      </c>
      <c r="P147" s="62">
        <f t="shared" si="7"/>
        <v>0</v>
      </c>
      <c r="Q147" s="56"/>
      <c r="R147" s="56">
        <v>217.2</v>
      </c>
      <c r="S147" s="56"/>
      <c r="T147" s="81">
        <v>4634.3</v>
      </c>
      <c r="U147" s="81">
        <v>4634.3</v>
      </c>
    </row>
    <row r="148" spans="1:21" ht="150" x14ac:dyDescent="0.25">
      <c r="A148" s="55" t="s">
        <v>376</v>
      </c>
      <c r="B148" s="90" t="s">
        <v>100</v>
      </c>
      <c r="C148" s="93" t="s">
        <v>98</v>
      </c>
      <c r="D148" s="93" t="s">
        <v>93</v>
      </c>
      <c r="E148" s="93" t="s">
        <v>339</v>
      </c>
      <c r="F148" s="93"/>
      <c r="G148" s="29"/>
      <c r="I148" s="30"/>
      <c r="J148" s="29">
        <v>3879.6</v>
      </c>
      <c r="K148" s="35"/>
      <c r="L148" s="28"/>
      <c r="M148" s="44">
        <f t="shared" si="8"/>
        <v>3879.6</v>
      </c>
      <c r="N148" s="47">
        <v>19420</v>
      </c>
      <c r="O148" s="47">
        <v>19420</v>
      </c>
      <c r="P148" s="62">
        <f t="shared" si="7"/>
        <v>0</v>
      </c>
      <c r="Q148" s="56"/>
      <c r="R148" s="56">
        <v>-279.60000000000002</v>
      </c>
      <c r="S148" s="56"/>
      <c r="T148" s="81">
        <v>18559.599999999999</v>
      </c>
      <c r="U148" s="81">
        <v>18559.599999999999</v>
      </c>
    </row>
    <row r="149" spans="1:21" ht="60" x14ac:dyDescent="0.25">
      <c r="A149" s="105" t="s">
        <v>268</v>
      </c>
      <c r="B149" s="90" t="s">
        <v>100</v>
      </c>
      <c r="C149" s="93" t="s">
        <v>98</v>
      </c>
      <c r="D149" s="93" t="s">
        <v>93</v>
      </c>
      <c r="E149" s="93" t="s">
        <v>339</v>
      </c>
      <c r="F149" s="93" t="s">
        <v>114</v>
      </c>
      <c r="G149" s="29"/>
      <c r="I149" s="30"/>
      <c r="J149" s="29">
        <v>3879.6</v>
      </c>
      <c r="K149" s="35"/>
      <c r="L149" s="28"/>
      <c r="M149" s="44">
        <f t="shared" si="8"/>
        <v>3879.6</v>
      </c>
      <c r="N149" s="47">
        <v>19420</v>
      </c>
      <c r="O149" s="47">
        <v>19420</v>
      </c>
      <c r="P149" s="62">
        <f t="shared" si="7"/>
        <v>0</v>
      </c>
      <c r="Q149" s="56"/>
      <c r="R149" s="56">
        <v>-279.60000000000002</v>
      </c>
      <c r="S149" s="56"/>
      <c r="T149" s="81">
        <v>18559.599999999999</v>
      </c>
      <c r="U149" s="81">
        <v>18559.599999999999</v>
      </c>
    </row>
    <row r="150" spans="1:21" ht="15.75" x14ac:dyDescent="0.25">
      <c r="A150" s="105" t="s">
        <v>388</v>
      </c>
      <c r="B150" s="90" t="s">
        <v>100</v>
      </c>
      <c r="C150" s="93" t="s">
        <v>98</v>
      </c>
      <c r="D150" s="93" t="s">
        <v>94</v>
      </c>
      <c r="E150" s="93"/>
      <c r="F150" s="93"/>
      <c r="G150" s="29"/>
      <c r="I150" s="30"/>
      <c r="J150" s="29"/>
      <c r="K150" s="35"/>
      <c r="L150" s="28"/>
      <c r="M150" s="44"/>
      <c r="N150" s="47"/>
      <c r="O150" s="47"/>
      <c r="P150" s="62"/>
      <c r="Q150" s="56"/>
      <c r="R150" s="56"/>
      <c r="S150" s="56"/>
      <c r="T150" s="81"/>
      <c r="U150" s="80">
        <v>30000</v>
      </c>
    </row>
    <row r="151" spans="1:21" ht="45" x14ac:dyDescent="0.25">
      <c r="A151" s="105" t="s">
        <v>179</v>
      </c>
      <c r="B151" s="90" t="s">
        <v>100</v>
      </c>
      <c r="C151" s="93" t="s">
        <v>98</v>
      </c>
      <c r="D151" s="93" t="s">
        <v>94</v>
      </c>
      <c r="E151" s="93" t="s">
        <v>178</v>
      </c>
      <c r="F151" s="93"/>
      <c r="G151" s="29"/>
      <c r="I151" s="30"/>
      <c r="J151" s="29"/>
      <c r="K151" s="35"/>
      <c r="L151" s="28"/>
      <c r="M151" s="44"/>
      <c r="N151" s="47"/>
      <c r="O151" s="47"/>
      <c r="P151" s="62"/>
      <c r="Q151" s="56"/>
      <c r="R151" s="56"/>
      <c r="S151" s="56"/>
      <c r="T151" s="81"/>
      <c r="U151" s="80">
        <v>30000</v>
      </c>
    </row>
    <row r="152" spans="1:21" ht="15.75" x14ac:dyDescent="0.25">
      <c r="A152" s="105" t="s">
        <v>147</v>
      </c>
      <c r="B152" s="90" t="s">
        <v>100</v>
      </c>
      <c r="C152" s="93" t="s">
        <v>98</v>
      </c>
      <c r="D152" s="93" t="s">
        <v>94</v>
      </c>
      <c r="E152" s="93" t="s">
        <v>180</v>
      </c>
      <c r="F152" s="93"/>
      <c r="G152" s="29"/>
      <c r="I152" s="30"/>
      <c r="J152" s="29"/>
      <c r="K152" s="35"/>
      <c r="L152" s="28"/>
      <c r="M152" s="44"/>
      <c r="N152" s="47"/>
      <c r="O152" s="47"/>
      <c r="P152" s="62"/>
      <c r="Q152" s="56"/>
      <c r="R152" s="56"/>
      <c r="S152" s="56"/>
      <c r="T152" s="81"/>
      <c r="U152" s="80">
        <v>30000</v>
      </c>
    </row>
    <row r="153" spans="1:21" ht="120" x14ac:dyDescent="0.25">
      <c r="A153" s="105" t="s">
        <v>387</v>
      </c>
      <c r="B153" s="90" t="s">
        <v>100</v>
      </c>
      <c r="C153" s="93" t="s">
        <v>98</v>
      </c>
      <c r="D153" s="93" t="s">
        <v>94</v>
      </c>
      <c r="E153" s="93" t="s">
        <v>386</v>
      </c>
      <c r="F153" s="93"/>
      <c r="G153" s="29"/>
      <c r="I153" s="30"/>
      <c r="J153" s="29"/>
      <c r="K153" s="35"/>
      <c r="L153" s="28"/>
      <c r="M153" s="44"/>
      <c r="N153" s="47"/>
      <c r="O153" s="47"/>
      <c r="P153" s="62"/>
      <c r="Q153" s="56"/>
      <c r="R153" s="56"/>
      <c r="S153" s="56"/>
      <c r="T153" s="81"/>
      <c r="U153" s="80">
        <v>30000</v>
      </c>
    </row>
    <row r="154" spans="1:21" ht="60" x14ac:dyDescent="0.25">
      <c r="A154" s="105" t="s">
        <v>268</v>
      </c>
      <c r="B154" s="90" t="s">
        <v>100</v>
      </c>
      <c r="C154" s="93" t="s">
        <v>98</v>
      </c>
      <c r="D154" s="93" t="s">
        <v>94</v>
      </c>
      <c r="E154" s="93" t="s">
        <v>386</v>
      </c>
      <c r="F154" s="93" t="s">
        <v>114</v>
      </c>
      <c r="G154" s="29"/>
      <c r="I154" s="30"/>
      <c r="J154" s="29"/>
      <c r="K154" s="35"/>
      <c r="L154" s="28"/>
      <c r="M154" s="44"/>
      <c r="N154" s="47"/>
      <c r="O154" s="47"/>
      <c r="P154" s="62"/>
      <c r="Q154" s="56"/>
      <c r="R154" s="56"/>
      <c r="S154" s="56"/>
      <c r="T154" s="81"/>
      <c r="U154" s="80">
        <v>30000</v>
      </c>
    </row>
    <row r="155" spans="1:21" ht="45" x14ac:dyDescent="0.25">
      <c r="A155" s="104" t="s">
        <v>44</v>
      </c>
      <c r="B155" s="90">
        <v>902</v>
      </c>
      <c r="C155" s="93" t="s">
        <v>98</v>
      </c>
      <c r="D155" s="93" t="s">
        <v>98</v>
      </c>
      <c r="E155" s="93"/>
      <c r="F155" s="93"/>
      <c r="G155" s="29">
        <v>4600.7</v>
      </c>
      <c r="I155" s="30">
        <f t="shared" si="9"/>
        <v>4600.7</v>
      </c>
      <c r="J155" s="28"/>
      <c r="K155" s="35"/>
      <c r="L155" s="28"/>
      <c r="M155" s="44">
        <f t="shared" si="8"/>
        <v>0</v>
      </c>
      <c r="N155" s="47">
        <v>4600.7</v>
      </c>
      <c r="O155" s="47">
        <v>4600.7</v>
      </c>
      <c r="P155" s="62">
        <f t="shared" si="7"/>
        <v>0</v>
      </c>
      <c r="Q155" s="56"/>
      <c r="R155" s="56"/>
      <c r="S155" s="56"/>
      <c r="T155" s="81">
        <v>4737.7</v>
      </c>
      <c r="U155" s="81">
        <v>4737.7</v>
      </c>
    </row>
    <row r="156" spans="1:21" ht="60" x14ac:dyDescent="0.25">
      <c r="A156" s="105" t="s">
        <v>17</v>
      </c>
      <c r="B156" s="90">
        <v>902</v>
      </c>
      <c r="C156" s="93" t="s">
        <v>98</v>
      </c>
      <c r="D156" s="93" t="s">
        <v>98</v>
      </c>
      <c r="E156" s="93" t="s">
        <v>158</v>
      </c>
      <c r="F156" s="93"/>
      <c r="G156" s="29">
        <v>4600.7</v>
      </c>
      <c r="I156" s="30">
        <f t="shared" si="9"/>
        <v>4600.7</v>
      </c>
      <c r="J156" s="28"/>
      <c r="K156" s="35"/>
      <c r="L156" s="28"/>
      <c r="M156" s="44">
        <f t="shared" si="8"/>
        <v>0</v>
      </c>
      <c r="N156" s="47">
        <v>4600.7</v>
      </c>
      <c r="O156" s="47">
        <v>4600.7</v>
      </c>
      <c r="P156" s="62">
        <f t="shared" si="7"/>
        <v>0</v>
      </c>
      <c r="Q156" s="56"/>
      <c r="R156" s="56"/>
      <c r="S156" s="56"/>
      <c r="T156" s="81">
        <v>4737.7</v>
      </c>
      <c r="U156" s="81">
        <v>4737.7</v>
      </c>
    </row>
    <row r="157" spans="1:21" ht="90" x14ac:dyDescent="0.25">
      <c r="A157" s="105" t="s">
        <v>45</v>
      </c>
      <c r="B157" s="90">
        <v>902</v>
      </c>
      <c r="C157" s="93" t="s">
        <v>98</v>
      </c>
      <c r="D157" s="93" t="s">
        <v>98</v>
      </c>
      <c r="E157" s="93" t="s">
        <v>194</v>
      </c>
      <c r="F157" s="93"/>
      <c r="G157" s="29">
        <v>4600.7</v>
      </c>
      <c r="I157" s="30">
        <f t="shared" si="9"/>
        <v>4600.7</v>
      </c>
      <c r="J157" s="28"/>
      <c r="K157" s="35"/>
      <c r="L157" s="28"/>
      <c r="M157" s="44">
        <f t="shared" si="8"/>
        <v>0</v>
      </c>
      <c r="N157" s="47">
        <v>4600.7</v>
      </c>
      <c r="O157" s="47">
        <v>4600.7</v>
      </c>
      <c r="P157" s="62">
        <f t="shared" si="7"/>
        <v>0</v>
      </c>
      <c r="Q157" s="56"/>
      <c r="R157" s="56"/>
      <c r="S157" s="56"/>
      <c r="T157" s="81">
        <v>4737.7</v>
      </c>
      <c r="U157" s="81">
        <v>4737.7</v>
      </c>
    </row>
    <row r="158" spans="1:21" ht="45" x14ac:dyDescent="0.25">
      <c r="A158" s="105" t="s">
        <v>12</v>
      </c>
      <c r="B158" s="90">
        <v>902</v>
      </c>
      <c r="C158" s="93" t="s">
        <v>98</v>
      </c>
      <c r="D158" s="93" t="s">
        <v>98</v>
      </c>
      <c r="E158" s="93" t="s">
        <v>195</v>
      </c>
      <c r="F158" s="93"/>
      <c r="G158" s="29">
        <v>4600.7</v>
      </c>
      <c r="I158" s="30">
        <f t="shared" si="9"/>
        <v>4600.7</v>
      </c>
      <c r="J158" s="28"/>
      <c r="K158" s="35"/>
      <c r="L158" s="28"/>
      <c r="M158" s="44">
        <f t="shared" si="8"/>
        <v>0</v>
      </c>
      <c r="N158" s="47">
        <v>4600.7</v>
      </c>
      <c r="O158" s="47">
        <v>4600.7</v>
      </c>
      <c r="P158" s="62">
        <f t="shared" ref="P158:P207" si="10">O158-N158</f>
        <v>0</v>
      </c>
      <c r="Q158" s="56"/>
      <c r="R158" s="56"/>
      <c r="S158" s="56"/>
      <c r="T158" s="81">
        <v>4737.7</v>
      </c>
      <c r="U158" s="81">
        <v>4737.7</v>
      </c>
    </row>
    <row r="159" spans="1:21" ht="135" x14ac:dyDescent="0.25">
      <c r="A159" s="105" t="s">
        <v>13</v>
      </c>
      <c r="B159" s="90">
        <v>902</v>
      </c>
      <c r="C159" s="93" t="s">
        <v>98</v>
      </c>
      <c r="D159" s="93" t="s">
        <v>98</v>
      </c>
      <c r="E159" s="93" t="s">
        <v>195</v>
      </c>
      <c r="F159" s="93">
        <v>100</v>
      </c>
      <c r="G159" s="12">
        <v>4587.3</v>
      </c>
      <c r="I159" s="30">
        <f t="shared" si="9"/>
        <v>4587.3</v>
      </c>
      <c r="J159" s="28"/>
      <c r="K159" s="35"/>
      <c r="L159" s="28"/>
      <c r="M159" s="44">
        <f t="shared" si="8"/>
        <v>0</v>
      </c>
      <c r="N159" s="47">
        <v>4587.3</v>
      </c>
      <c r="O159" s="47">
        <v>4587.3</v>
      </c>
      <c r="P159" s="62">
        <f t="shared" si="10"/>
        <v>0</v>
      </c>
      <c r="Q159" s="56"/>
      <c r="R159" s="56"/>
      <c r="S159" s="56"/>
      <c r="T159" s="81">
        <v>4737.7</v>
      </c>
      <c r="U159" s="81">
        <v>4737.7</v>
      </c>
    </row>
    <row r="160" spans="1:21" ht="15.75" x14ac:dyDescent="0.25">
      <c r="A160" s="104" t="s">
        <v>68</v>
      </c>
      <c r="B160" s="90" t="s">
        <v>100</v>
      </c>
      <c r="C160" s="93" t="s">
        <v>102</v>
      </c>
      <c r="D160" s="93"/>
      <c r="E160" s="93"/>
      <c r="F160" s="93"/>
      <c r="G160" s="30">
        <v>415</v>
      </c>
      <c r="I160" s="30">
        <f t="shared" si="9"/>
        <v>415</v>
      </c>
      <c r="J160" s="28"/>
      <c r="K160" s="35">
        <v>118.1</v>
      </c>
      <c r="L160" s="28"/>
      <c r="M160" s="44">
        <f t="shared" si="8"/>
        <v>118.1</v>
      </c>
      <c r="N160" s="47">
        <v>533.1</v>
      </c>
      <c r="O160" s="47">
        <v>533.1</v>
      </c>
      <c r="P160" s="62">
        <f t="shared" si="10"/>
        <v>0</v>
      </c>
      <c r="Q160" s="56"/>
      <c r="R160" s="56"/>
      <c r="S160" s="56"/>
      <c r="T160" s="80">
        <v>455</v>
      </c>
      <c r="U160" s="81"/>
    </row>
    <row r="161" spans="1:21" ht="30" x14ac:dyDescent="0.25">
      <c r="A161" s="105" t="s">
        <v>87</v>
      </c>
      <c r="B161" s="90" t="s">
        <v>100</v>
      </c>
      <c r="C161" s="93" t="s">
        <v>102</v>
      </c>
      <c r="D161" s="93" t="s">
        <v>102</v>
      </c>
      <c r="E161" s="93"/>
      <c r="F161" s="93"/>
      <c r="G161" s="30">
        <v>415</v>
      </c>
      <c r="I161" s="30">
        <f t="shared" si="9"/>
        <v>415</v>
      </c>
      <c r="J161" s="28"/>
      <c r="K161" s="35"/>
      <c r="L161" s="28"/>
      <c r="M161" s="44">
        <f t="shared" si="8"/>
        <v>0</v>
      </c>
      <c r="N161" s="47">
        <v>415</v>
      </c>
      <c r="O161" s="47">
        <v>415</v>
      </c>
      <c r="P161" s="62">
        <f t="shared" si="10"/>
        <v>0</v>
      </c>
      <c r="Q161" s="56"/>
      <c r="R161" s="56"/>
      <c r="S161" s="56"/>
      <c r="T161" s="80">
        <v>455</v>
      </c>
      <c r="U161" s="81"/>
    </row>
    <row r="162" spans="1:21" ht="45" x14ac:dyDescent="0.25">
      <c r="A162" s="104" t="s">
        <v>135</v>
      </c>
      <c r="B162" s="90" t="s">
        <v>100</v>
      </c>
      <c r="C162" s="93" t="s">
        <v>102</v>
      </c>
      <c r="D162" s="93" t="s">
        <v>102</v>
      </c>
      <c r="E162" s="93" t="s">
        <v>196</v>
      </c>
      <c r="F162" s="93"/>
      <c r="G162" s="30">
        <v>415</v>
      </c>
      <c r="I162" s="30">
        <f t="shared" si="9"/>
        <v>415</v>
      </c>
      <c r="J162" s="28"/>
      <c r="K162" s="35"/>
      <c r="L162" s="28"/>
      <c r="M162" s="44">
        <f t="shared" si="8"/>
        <v>0</v>
      </c>
      <c r="N162" s="47">
        <v>415</v>
      </c>
      <c r="O162" s="47">
        <v>415</v>
      </c>
      <c r="P162" s="62">
        <f t="shared" si="10"/>
        <v>0</v>
      </c>
      <c r="Q162" s="56"/>
      <c r="R162" s="56"/>
      <c r="S162" s="56"/>
      <c r="T162" s="80">
        <v>455</v>
      </c>
      <c r="U162" s="81"/>
    </row>
    <row r="163" spans="1:21" ht="60" x14ac:dyDescent="0.25">
      <c r="A163" s="104" t="s">
        <v>136</v>
      </c>
      <c r="B163" s="90" t="s">
        <v>100</v>
      </c>
      <c r="C163" s="93" t="s">
        <v>102</v>
      </c>
      <c r="D163" s="93" t="s">
        <v>102</v>
      </c>
      <c r="E163" s="93" t="s">
        <v>197</v>
      </c>
      <c r="F163" s="93"/>
      <c r="G163" s="30">
        <v>415</v>
      </c>
      <c r="I163" s="30">
        <f t="shared" si="9"/>
        <v>415</v>
      </c>
      <c r="J163" s="28"/>
      <c r="K163" s="35"/>
      <c r="L163" s="28"/>
      <c r="M163" s="44">
        <f t="shared" si="8"/>
        <v>0</v>
      </c>
      <c r="N163" s="47">
        <v>415</v>
      </c>
      <c r="O163" s="47">
        <v>415</v>
      </c>
      <c r="P163" s="62">
        <f t="shared" si="10"/>
        <v>0</v>
      </c>
      <c r="Q163" s="56"/>
      <c r="R163" s="56"/>
      <c r="S163" s="56"/>
      <c r="T163" s="80">
        <v>455</v>
      </c>
      <c r="U163" s="81"/>
    </row>
    <row r="164" spans="1:21" ht="45" x14ac:dyDescent="0.25">
      <c r="A164" s="104" t="s">
        <v>137</v>
      </c>
      <c r="B164" s="90" t="s">
        <v>100</v>
      </c>
      <c r="C164" s="93" t="s">
        <v>102</v>
      </c>
      <c r="D164" s="93" t="s">
        <v>102</v>
      </c>
      <c r="E164" s="93" t="s">
        <v>198</v>
      </c>
      <c r="F164" s="93"/>
      <c r="G164" s="30">
        <v>415</v>
      </c>
      <c r="I164" s="30">
        <f t="shared" si="9"/>
        <v>415</v>
      </c>
      <c r="J164" s="28"/>
      <c r="K164" s="35"/>
      <c r="L164" s="28"/>
      <c r="M164" s="44">
        <f t="shared" si="8"/>
        <v>0</v>
      </c>
      <c r="N164" s="47">
        <v>415</v>
      </c>
      <c r="O164" s="47">
        <v>415</v>
      </c>
      <c r="P164" s="62">
        <f t="shared" si="10"/>
        <v>0</v>
      </c>
      <c r="Q164" s="56"/>
      <c r="R164" s="56"/>
      <c r="S164" s="56"/>
      <c r="T164" s="80">
        <v>455</v>
      </c>
      <c r="U164" s="81"/>
    </row>
    <row r="165" spans="1:21" ht="60" x14ac:dyDescent="0.25">
      <c r="A165" s="105" t="s">
        <v>269</v>
      </c>
      <c r="B165" s="90" t="s">
        <v>100</v>
      </c>
      <c r="C165" s="93" t="s">
        <v>102</v>
      </c>
      <c r="D165" s="93" t="s">
        <v>102</v>
      </c>
      <c r="E165" s="93" t="s">
        <v>198</v>
      </c>
      <c r="F165" s="93" t="s">
        <v>95</v>
      </c>
      <c r="G165" s="30">
        <v>415</v>
      </c>
      <c r="I165" s="30">
        <f t="shared" si="9"/>
        <v>415</v>
      </c>
      <c r="J165" s="28"/>
      <c r="K165" s="35"/>
      <c r="L165" s="28"/>
      <c r="M165" s="44">
        <f t="shared" si="8"/>
        <v>0</v>
      </c>
      <c r="N165" s="47">
        <v>415</v>
      </c>
      <c r="O165" s="47">
        <v>415</v>
      </c>
      <c r="P165" s="62">
        <f t="shared" si="10"/>
        <v>0</v>
      </c>
      <c r="Q165" s="56"/>
      <c r="R165" s="56"/>
      <c r="S165" s="56"/>
      <c r="T165" s="80">
        <v>455</v>
      </c>
      <c r="U165" s="81"/>
    </row>
    <row r="166" spans="1:21" ht="15.75" x14ac:dyDescent="0.25">
      <c r="A166" s="104" t="s">
        <v>46</v>
      </c>
      <c r="B166" s="90">
        <v>902</v>
      </c>
      <c r="C166" s="93" t="s">
        <v>97</v>
      </c>
      <c r="D166" s="93"/>
      <c r="E166" s="93"/>
      <c r="F166" s="93"/>
      <c r="G166" s="29">
        <v>12301.3</v>
      </c>
      <c r="H166">
        <v>150</v>
      </c>
      <c r="I166" s="30">
        <f t="shared" si="9"/>
        <v>12451.3</v>
      </c>
      <c r="J166" s="28"/>
      <c r="K166" s="35"/>
      <c r="L166" s="28"/>
      <c r="M166" s="44">
        <f t="shared" si="8"/>
        <v>0</v>
      </c>
      <c r="N166" s="47">
        <v>12451.3</v>
      </c>
      <c r="O166" s="47">
        <v>12451.3</v>
      </c>
      <c r="P166" s="62">
        <f t="shared" si="10"/>
        <v>0</v>
      </c>
      <c r="Q166" s="56"/>
      <c r="R166" s="56">
        <v>-10601.3</v>
      </c>
      <c r="S166" s="56"/>
      <c r="T166" s="80">
        <v>2000</v>
      </c>
      <c r="U166" s="80">
        <v>15000</v>
      </c>
    </row>
    <row r="167" spans="1:21" ht="120" x14ac:dyDescent="0.25">
      <c r="A167" s="105" t="s">
        <v>313</v>
      </c>
      <c r="B167" s="90" t="s">
        <v>100</v>
      </c>
      <c r="C167" s="93" t="s">
        <v>97</v>
      </c>
      <c r="D167" s="93" t="s">
        <v>94</v>
      </c>
      <c r="E167" s="93" t="s">
        <v>311</v>
      </c>
      <c r="F167" s="93"/>
      <c r="G167" s="29">
        <v>12301.3</v>
      </c>
      <c r="H167">
        <v>150</v>
      </c>
      <c r="I167" s="30">
        <f t="shared" si="9"/>
        <v>12451.3</v>
      </c>
      <c r="J167" s="28"/>
      <c r="K167" s="35"/>
      <c r="L167" s="28"/>
      <c r="M167" s="44">
        <f t="shared" si="8"/>
        <v>0</v>
      </c>
      <c r="N167" s="47">
        <v>12451.3</v>
      </c>
      <c r="O167" s="47">
        <v>12451.3</v>
      </c>
      <c r="P167" s="62">
        <f t="shared" si="10"/>
        <v>0</v>
      </c>
      <c r="Q167" s="56"/>
      <c r="R167" s="56">
        <v>-10601.3</v>
      </c>
      <c r="S167" s="56"/>
      <c r="T167" s="80">
        <v>2000</v>
      </c>
      <c r="U167" s="80">
        <v>15000</v>
      </c>
    </row>
    <row r="168" spans="1:21" ht="135" x14ac:dyDescent="0.25">
      <c r="A168" s="105" t="s">
        <v>312</v>
      </c>
      <c r="B168" s="90" t="s">
        <v>100</v>
      </c>
      <c r="C168" s="93" t="s">
        <v>97</v>
      </c>
      <c r="D168" s="93" t="s">
        <v>94</v>
      </c>
      <c r="E168" s="93" t="s">
        <v>309</v>
      </c>
      <c r="F168" s="93"/>
      <c r="G168" s="29">
        <v>12301.3</v>
      </c>
      <c r="H168">
        <v>150</v>
      </c>
      <c r="I168" s="30">
        <f t="shared" si="9"/>
        <v>12451.3</v>
      </c>
      <c r="J168" s="28"/>
      <c r="K168" s="35"/>
      <c r="L168" s="28"/>
      <c r="M168" s="44">
        <f t="shared" si="8"/>
        <v>0</v>
      </c>
      <c r="N168" s="47">
        <v>12451.3</v>
      </c>
      <c r="O168" s="47">
        <v>12451.3</v>
      </c>
      <c r="P168" s="62">
        <f t="shared" si="10"/>
        <v>0</v>
      </c>
      <c r="Q168" s="56"/>
      <c r="R168" s="56">
        <v>-10601.3</v>
      </c>
      <c r="S168" s="56"/>
      <c r="T168" s="80">
        <v>2000</v>
      </c>
      <c r="U168" s="80">
        <v>15000</v>
      </c>
    </row>
    <row r="169" spans="1:21" ht="270" x14ac:dyDescent="0.25">
      <c r="A169" s="105" t="s">
        <v>304</v>
      </c>
      <c r="B169" s="90" t="s">
        <v>100</v>
      </c>
      <c r="C169" s="93" t="s">
        <v>97</v>
      </c>
      <c r="D169" s="93" t="s">
        <v>94</v>
      </c>
      <c r="E169" s="93" t="s">
        <v>310</v>
      </c>
      <c r="F169" s="93"/>
      <c r="G169" s="29">
        <v>12301.3</v>
      </c>
      <c r="I169" s="30">
        <f t="shared" si="9"/>
        <v>12301.3</v>
      </c>
      <c r="J169" s="28"/>
      <c r="K169" s="35"/>
      <c r="L169" s="28"/>
      <c r="M169" s="44">
        <f t="shared" si="8"/>
        <v>0</v>
      </c>
      <c r="N169" s="47">
        <v>12301.3</v>
      </c>
      <c r="O169" s="47">
        <v>12301.3</v>
      </c>
      <c r="P169" s="62">
        <f t="shared" si="10"/>
        <v>0</v>
      </c>
      <c r="Q169" s="56"/>
      <c r="R169" s="56">
        <v>-10601.3</v>
      </c>
      <c r="S169" s="56"/>
      <c r="T169" s="80">
        <v>2000</v>
      </c>
      <c r="U169" s="80">
        <v>15000</v>
      </c>
    </row>
    <row r="170" spans="1:21" ht="60" x14ac:dyDescent="0.25">
      <c r="A170" s="105" t="s">
        <v>268</v>
      </c>
      <c r="B170" s="90" t="s">
        <v>100</v>
      </c>
      <c r="C170" s="93" t="s">
        <v>97</v>
      </c>
      <c r="D170" s="93" t="s">
        <v>94</v>
      </c>
      <c r="E170" s="93" t="s">
        <v>310</v>
      </c>
      <c r="F170" s="93" t="s">
        <v>114</v>
      </c>
      <c r="G170" s="29">
        <v>12301.3</v>
      </c>
      <c r="I170" s="30">
        <f t="shared" si="9"/>
        <v>12301.3</v>
      </c>
      <c r="J170" s="28"/>
      <c r="K170" s="35"/>
      <c r="L170" s="28"/>
      <c r="M170" s="44">
        <f t="shared" si="8"/>
        <v>0</v>
      </c>
      <c r="N170" s="47">
        <v>12301.3</v>
      </c>
      <c r="O170" s="47">
        <v>12301.3</v>
      </c>
      <c r="P170" s="62">
        <f t="shared" si="10"/>
        <v>0</v>
      </c>
      <c r="Q170" s="56"/>
      <c r="R170" s="56">
        <v>-10601.3</v>
      </c>
      <c r="S170" s="56"/>
      <c r="T170" s="80">
        <v>2000</v>
      </c>
      <c r="U170" s="80">
        <v>15000</v>
      </c>
    </row>
    <row r="171" spans="1:21" ht="15.75" x14ac:dyDescent="0.25">
      <c r="A171" s="104" t="s">
        <v>48</v>
      </c>
      <c r="B171" s="90">
        <v>902</v>
      </c>
      <c r="C171" s="93">
        <v>10</v>
      </c>
      <c r="D171" s="93"/>
      <c r="E171" s="93"/>
      <c r="F171" s="93"/>
      <c r="G171" s="29">
        <v>11938.3</v>
      </c>
      <c r="H171">
        <v>10</v>
      </c>
      <c r="I171" s="30">
        <f t="shared" si="9"/>
        <v>11948.3</v>
      </c>
      <c r="J171" s="35">
        <f>J172+J176+J181</f>
        <v>2401.3000000000002</v>
      </c>
      <c r="K171" s="35"/>
      <c r="L171" s="28"/>
      <c r="M171" s="44">
        <f t="shared" si="8"/>
        <v>2401.3000000000002</v>
      </c>
      <c r="N171" s="47">
        <v>14349.6</v>
      </c>
      <c r="O171" s="47">
        <v>14349.6</v>
      </c>
      <c r="P171" s="62">
        <f t="shared" si="10"/>
        <v>0</v>
      </c>
      <c r="Q171" s="56"/>
      <c r="R171" s="56"/>
      <c r="S171" s="56"/>
      <c r="T171" s="81">
        <v>15294.5</v>
      </c>
      <c r="U171" s="81">
        <v>15176.1</v>
      </c>
    </row>
    <row r="172" spans="1:21" ht="15.75" x14ac:dyDescent="0.25">
      <c r="A172" s="104" t="s">
        <v>49</v>
      </c>
      <c r="B172" s="90">
        <v>902</v>
      </c>
      <c r="C172" s="93">
        <v>10</v>
      </c>
      <c r="D172" s="93" t="s">
        <v>93</v>
      </c>
      <c r="E172" s="93"/>
      <c r="F172" s="93"/>
      <c r="G172" s="12">
        <v>7653.9</v>
      </c>
      <c r="I172" s="30">
        <f t="shared" si="9"/>
        <v>7653.9</v>
      </c>
      <c r="J172" s="28"/>
      <c r="K172" s="35"/>
      <c r="L172" s="28"/>
      <c r="M172" s="44">
        <f t="shared" ref="M172:M229" si="11">J172+K172+L172</f>
        <v>0</v>
      </c>
      <c r="N172" s="47">
        <v>7653.9</v>
      </c>
      <c r="O172" s="47">
        <v>7653.9</v>
      </c>
      <c r="P172" s="62">
        <f t="shared" si="10"/>
        <v>0</v>
      </c>
      <c r="Q172" s="56"/>
      <c r="R172" s="56"/>
      <c r="S172" s="56"/>
      <c r="T172" s="80">
        <v>8084</v>
      </c>
      <c r="U172" s="80">
        <v>8084</v>
      </c>
    </row>
    <row r="173" spans="1:21" ht="30" x14ac:dyDescent="0.25">
      <c r="A173" s="105" t="s">
        <v>50</v>
      </c>
      <c r="B173" s="90">
        <v>902</v>
      </c>
      <c r="C173" s="93">
        <v>10</v>
      </c>
      <c r="D173" s="93" t="s">
        <v>93</v>
      </c>
      <c r="E173" s="93" t="s">
        <v>199</v>
      </c>
      <c r="F173" s="93"/>
      <c r="G173" s="12">
        <v>7653.9</v>
      </c>
      <c r="I173" s="30">
        <f t="shared" si="9"/>
        <v>7653.9</v>
      </c>
      <c r="J173" s="28"/>
      <c r="K173" s="35"/>
      <c r="L173" s="28"/>
      <c r="M173" s="44">
        <f t="shared" si="11"/>
        <v>0</v>
      </c>
      <c r="N173" s="47">
        <v>7653.9</v>
      </c>
      <c r="O173" s="47">
        <v>7653.9</v>
      </c>
      <c r="P173" s="62">
        <f t="shared" si="10"/>
        <v>0</v>
      </c>
      <c r="Q173" s="56"/>
      <c r="R173" s="56"/>
      <c r="S173" s="56"/>
      <c r="T173" s="80">
        <v>8084</v>
      </c>
      <c r="U173" s="80">
        <v>8084</v>
      </c>
    </row>
    <row r="174" spans="1:21" ht="180" x14ac:dyDescent="0.25">
      <c r="A174" s="110" t="s">
        <v>51</v>
      </c>
      <c r="B174" s="90">
        <v>902</v>
      </c>
      <c r="C174" s="93">
        <v>10</v>
      </c>
      <c r="D174" s="93" t="s">
        <v>93</v>
      </c>
      <c r="E174" s="93" t="s">
        <v>200</v>
      </c>
      <c r="F174" s="93"/>
      <c r="G174" s="12">
        <v>7653.9</v>
      </c>
      <c r="I174" s="30">
        <f t="shared" si="9"/>
        <v>7653.9</v>
      </c>
      <c r="J174" s="28"/>
      <c r="K174" s="35"/>
      <c r="L174" s="28"/>
      <c r="M174" s="44">
        <f t="shared" si="11"/>
        <v>0</v>
      </c>
      <c r="N174" s="47">
        <v>7653.9</v>
      </c>
      <c r="O174" s="47">
        <v>7653.9</v>
      </c>
      <c r="P174" s="62">
        <f t="shared" si="10"/>
        <v>0</v>
      </c>
      <c r="Q174" s="56"/>
      <c r="R174" s="56"/>
      <c r="S174" s="56"/>
      <c r="T174" s="80">
        <v>8084</v>
      </c>
      <c r="U174" s="80">
        <v>8084</v>
      </c>
    </row>
    <row r="175" spans="1:21" ht="30" x14ac:dyDescent="0.25">
      <c r="A175" s="104" t="s">
        <v>47</v>
      </c>
      <c r="B175" s="90">
        <v>902</v>
      </c>
      <c r="C175" s="93">
        <v>10</v>
      </c>
      <c r="D175" s="93" t="s">
        <v>93</v>
      </c>
      <c r="E175" s="93" t="s">
        <v>200</v>
      </c>
      <c r="F175" s="93">
        <v>300</v>
      </c>
      <c r="G175" s="12">
        <v>7653.9</v>
      </c>
      <c r="I175" s="30">
        <f t="shared" si="9"/>
        <v>7653.9</v>
      </c>
      <c r="J175" s="28"/>
      <c r="K175" s="35"/>
      <c r="L175" s="28"/>
      <c r="M175" s="44">
        <f t="shared" si="11"/>
        <v>0</v>
      </c>
      <c r="N175" s="47">
        <v>7653.9</v>
      </c>
      <c r="O175" s="47">
        <v>7653.9</v>
      </c>
      <c r="P175" s="62">
        <f t="shared" si="10"/>
        <v>0</v>
      </c>
      <c r="Q175" s="56"/>
      <c r="R175" s="56"/>
      <c r="S175" s="56"/>
      <c r="T175" s="80">
        <v>8084</v>
      </c>
      <c r="U175" s="80">
        <v>8084</v>
      </c>
    </row>
    <row r="176" spans="1:21" ht="30" x14ac:dyDescent="0.25">
      <c r="A176" s="104" t="s">
        <v>52</v>
      </c>
      <c r="B176" s="90" t="s">
        <v>100</v>
      </c>
      <c r="C176" s="93" t="s">
        <v>107</v>
      </c>
      <c r="D176" s="93" t="s">
        <v>106</v>
      </c>
      <c r="E176" s="93"/>
      <c r="F176" s="93"/>
      <c r="G176" s="29">
        <v>1794.7</v>
      </c>
      <c r="H176">
        <v>10</v>
      </c>
      <c r="I176" s="30">
        <f t="shared" si="9"/>
        <v>1804.7</v>
      </c>
      <c r="J176" s="28">
        <v>2392.3000000000002</v>
      </c>
      <c r="K176" s="35"/>
      <c r="L176" s="28"/>
      <c r="M176" s="44">
        <f t="shared" si="11"/>
        <v>2392.3000000000002</v>
      </c>
      <c r="N176" s="47">
        <v>4197</v>
      </c>
      <c r="O176" s="47">
        <v>4197</v>
      </c>
      <c r="P176" s="62">
        <f t="shared" si="10"/>
        <v>0</v>
      </c>
      <c r="Q176" s="56"/>
      <c r="R176" s="56"/>
      <c r="S176" s="56"/>
      <c r="T176" s="82">
        <v>3752.5</v>
      </c>
      <c r="U176" s="82">
        <v>3634.1</v>
      </c>
    </row>
    <row r="177" spans="1:22" ht="75" x14ac:dyDescent="0.25">
      <c r="A177" s="105" t="s">
        <v>235</v>
      </c>
      <c r="B177" s="90" t="s">
        <v>100</v>
      </c>
      <c r="C177" s="93" t="s">
        <v>107</v>
      </c>
      <c r="D177" s="93" t="s">
        <v>106</v>
      </c>
      <c r="E177" s="93" t="s">
        <v>234</v>
      </c>
      <c r="F177" s="93"/>
      <c r="G177" s="29">
        <v>1794.7</v>
      </c>
      <c r="H177">
        <v>10</v>
      </c>
      <c r="I177" s="30">
        <f t="shared" si="9"/>
        <v>1804.7</v>
      </c>
      <c r="J177" s="28">
        <v>2392.3000000000002</v>
      </c>
      <c r="K177" s="35"/>
      <c r="L177" s="28"/>
      <c r="M177" s="44">
        <f t="shared" si="11"/>
        <v>2392.3000000000002</v>
      </c>
      <c r="N177" s="47">
        <v>4197</v>
      </c>
      <c r="O177" s="47">
        <v>4197</v>
      </c>
      <c r="P177" s="62">
        <f t="shared" si="10"/>
        <v>0</v>
      </c>
      <c r="Q177" s="56"/>
      <c r="R177" s="56"/>
      <c r="S177" s="56"/>
      <c r="T177" s="82">
        <v>3752.5</v>
      </c>
      <c r="U177" s="82">
        <v>3634.1</v>
      </c>
    </row>
    <row r="178" spans="1:22" ht="90" x14ac:dyDescent="0.25">
      <c r="A178" s="105" t="s">
        <v>236</v>
      </c>
      <c r="B178" s="90" t="s">
        <v>100</v>
      </c>
      <c r="C178" s="93" t="s">
        <v>107</v>
      </c>
      <c r="D178" s="93" t="s">
        <v>106</v>
      </c>
      <c r="E178" s="93" t="s">
        <v>237</v>
      </c>
      <c r="F178" s="93"/>
      <c r="G178" s="29">
        <v>1794.7</v>
      </c>
      <c r="H178">
        <v>10</v>
      </c>
      <c r="I178" s="30">
        <f t="shared" si="9"/>
        <v>1804.7</v>
      </c>
      <c r="J178" s="29">
        <v>2392.3000000000002</v>
      </c>
      <c r="K178" s="35"/>
      <c r="L178" s="28"/>
      <c r="M178" s="44">
        <f t="shared" si="11"/>
        <v>2392.3000000000002</v>
      </c>
      <c r="N178" s="47">
        <v>4197</v>
      </c>
      <c r="O178" s="47">
        <v>4197</v>
      </c>
      <c r="P178" s="62">
        <f t="shared" si="10"/>
        <v>0</v>
      </c>
      <c r="Q178" s="56"/>
      <c r="R178" s="56"/>
      <c r="S178" s="56"/>
      <c r="T178" s="82">
        <v>3752.5</v>
      </c>
      <c r="U178" s="82">
        <v>3634.1</v>
      </c>
    </row>
    <row r="179" spans="1:22" ht="90" x14ac:dyDescent="0.25">
      <c r="A179" s="104" t="s">
        <v>308</v>
      </c>
      <c r="B179" s="90" t="s">
        <v>100</v>
      </c>
      <c r="C179" s="93" t="s">
        <v>107</v>
      </c>
      <c r="D179" s="93" t="s">
        <v>106</v>
      </c>
      <c r="E179" s="93" t="s">
        <v>298</v>
      </c>
      <c r="F179" s="93"/>
      <c r="G179" s="29">
        <v>1794.7</v>
      </c>
      <c r="H179">
        <v>10</v>
      </c>
      <c r="I179" s="30">
        <f t="shared" si="9"/>
        <v>1804.7</v>
      </c>
      <c r="J179" s="29">
        <v>2392.3000000000002</v>
      </c>
      <c r="K179" s="35"/>
      <c r="L179" s="28"/>
      <c r="M179" s="44">
        <f t="shared" si="11"/>
        <v>2392.3000000000002</v>
      </c>
      <c r="N179" s="47">
        <v>4197</v>
      </c>
      <c r="O179" s="47">
        <v>4197</v>
      </c>
      <c r="P179" s="62">
        <f t="shared" si="10"/>
        <v>0</v>
      </c>
      <c r="Q179" s="56"/>
      <c r="R179" s="56"/>
      <c r="S179" s="56"/>
      <c r="T179" s="82">
        <v>3752.5</v>
      </c>
      <c r="U179" s="82">
        <v>3634.1</v>
      </c>
    </row>
    <row r="180" spans="1:22" ht="30" x14ac:dyDescent="0.25">
      <c r="A180" s="104" t="s">
        <v>47</v>
      </c>
      <c r="B180" s="90" t="s">
        <v>100</v>
      </c>
      <c r="C180" s="93" t="s">
        <v>107</v>
      </c>
      <c r="D180" s="93" t="s">
        <v>106</v>
      </c>
      <c r="E180" s="93" t="s">
        <v>298</v>
      </c>
      <c r="F180" s="93" t="s">
        <v>118</v>
      </c>
      <c r="G180" s="29">
        <v>1794.7</v>
      </c>
      <c r="H180" s="33">
        <v>10</v>
      </c>
      <c r="I180" s="30">
        <f t="shared" si="9"/>
        <v>1804.7</v>
      </c>
      <c r="J180" s="29">
        <v>2392.3000000000002</v>
      </c>
      <c r="K180" s="35"/>
      <c r="L180" s="28"/>
      <c r="M180" s="44">
        <f t="shared" si="11"/>
        <v>2392.3000000000002</v>
      </c>
      <c r="N180" s="47">
        <v>4197</v>
      </c>
      <c r="O180" s="47">
        <v>4197</v>
      </c>
      <c r="P180" s="62">
        <f t="shared" si="10"/>
        <v>0</v>
      </c>
      <c r="Q180" s="56"/>
      <c r="R180" s="56"/>
      <c r="S180" s="56"/>
      <c r="T180" s="82">
        <v>3752.5</v>
      </c>
      <c r="U180" s="82">
        <v>3634.1</v>
      </c>
      <c r="V180">
        <v>48.6</v>
      </c>
    </row>
    <row r="181" spans="1:22" ht="30" x14ac:dyDescent="0.25">
      <c r="A181" s="111" t="s">
        <v>89</v>
      </c>
      <c r="B181" s="95" t="s">
        <v>100</v>
      </c>
      <c r="C181" s="96" t="s">
        <v>107</v>
      </c>
      <c r="D181" s="96" t="s">
        <v>109</v>
      </c>
      <c r="E181" s="96"/>
      <c r="F181" s="96"/>
      <c r="G181" s="12">
        <v>2489.6999999999998</v>
      </c>
      <c r="I181" s="30">
        <f t="shared" si="9"/>
        <v>2489.6999999999998</v>
      </c>
      <c r="J181" s="35">
        <v>9</v>
      </c>
      <c r="K181" s="35"/>
      <c r="L181" s="28"/>
      <c r="M181" s="44">
        <f t="shared" si="11"/>
        <v>9</v>
      </c>
      <c r="N181" s="47">
        <v>2498.6999999999998</v>
      </c>
      <c r="O181" s="47">
        <v>2498.6999999999998</v>
      </c>
      <c r="P181" s="62">
        <f t="shared" si="10"/>
        <v>0</v>
      </c>
      <c r="Q181" s="56"/>
      <c r="R181" s="56"/>
      <c r="S181" s="56"/>
      <c r="T181" s="80">
        <v>3458</v>
      </c>
      <c r="U181" s="80">
        <v>3458</v>
      </c>
    </row>
    <row r="182" spans="1:22" ht="60" x14ac:dyDescent="0.25">
      <c r="A182" s="111" t="s">
        <v>17</v>
      </c>
      <c r="B182" s="95">
        <v>902</v>
      </c>
      <c r="C182" s="96" t="s">
        <v>107</v>
      </c>
      <c r="D182" s="96" t="s">
        <v>109</v>
      </c>
      <c r="E182" s="96" t="s">
        <v>158</v>
      </c>
      <c r="F182" s="96"/>
      <c r="G182" s="12">
        <v>2489.6999999999998</v>
      </c>
      <c r="I182" s="30">
        <f t="shared" si="9"/>
        <v>2489.6999999999998</v>
      </c>
      <c r="J182" s="28">
        <v>9</v>
      </c>
      <c r="K182" s="35"/>
      <c r="L182" s="28"/>
      <c r="M182" s="44">
        <f t="shared" si="11"/>
        <v>9</v>
      </c>
      <c r="N182" s="47">
        <v>2498.6999999999998</v>
      </c>
      <c r="O182" s="47">
        <v>2498.6999999999998</v>
      </c>
      <c r="P182" s="62">
        <f t="shared" si="10"/>
        <v>0</v>
      </c>
      <c r="Q182" s="56"/>
      <c r="R182" s="56"/>
      <c r="S182" s="56"/>
      <c r="T182" s="80">
        <v>3458</v>
      </c>
      <c r="U182" s="80">
        <v>3458</v>
      </c>
    </row>
    <row r="183" spans="1:22" ht="75" x14ac:dyDescent="0.25">
      <c r="A183" s="112" t="s">
        <v>18</v>
      </c>
      <c r="B183" s="95">
        <v>902</v>
      </c>
      <c r="C183" s="96" t="s">
        <v>107</v>
      </c>
      <c r="D183" s="96" t="s">
        <v>109</v>
      </c>
      <c r="E183" s="96" t="s">
        <v>159</v>
      </c>
      <c r="F183" s="96"/>
      <c r="G183" s="12">
        <v>2489.6999999999998</v>
      </c>
      <c r="I183" s="30">
        <f t="shared" si="9"/>
        <v>2489.6999999999998</v>
      </c>
      <c r="J183" s="28">
        <v>9</v>
      </c>
      <c r="K183" s="35"/>
      <c r="L183" s="28"/>
      <c r="M183" s="44">
        <f t="shared" si="11"/>
        <v>9</v>
      </c>
      <c r="N183" s="47">
        <v>2498.6999999999998</v>
      </c>
      <c r="O183" s="47">
        <v>2498.6999999999998</v>
      </c>
      <c r="P183" s="62">
        <f t="shared" si="10"/>
        <v>0</v>
      </c>
      <c r="Q183" s="56"/>
      <c r="R183" s="56"/>
      <c r="S183" s="56"/>
      <c r="T183" s="80">
        <v>3458</v>
      </c>
      <c r="U183" s="80">
        <v>3458</v>
      </c>
    </row>
    <row r="184" spans="1:22" ht="45" x14ac:dyDescent="0.25">
      <c r="A184" s="112" t="s">
        <v>8</v>
      </c>
      <c r="B184" s="95">
        <v>902</v>
      </c>
      <c r="C184" s="96" t="s">
        <v>107</v>
      </c>
      <c r="D184" s="96" t="s">
        <v>109</v>
      </c>
      <c r="E184" s="96" t="s">
        <v>162</v>
      </c>
      <c r="F184" s="96"/>
      <c r="G184" s="12">
        <v>2489.6999999999998</v>
      </c>
      <c r="I184" s="30">
        <f t="shared" si="9"/>
        <v>2489.6999999999998</v>
      </c>
      <c r="J184" s="28">
        <v>9</v>
      </c>
      <c r="K184" s="35"/>
      <c r="L184" s="28"/>
      <c r="M184" s="44">
        <f t="shared" si="11"/>
        <v>9</v>
      </c>
      <c r="N184" s="47">
        <v>2498.6999999999998</v>
      </c>
      <c r="O184" s="47">
        <v>2498.6999999999998</v>
      </c>
      <c r="P184" s="62">
        <f t="shared" si="10"/>
        <v>0</v>
      </c>
      <c r="Q184" s="56"/>
      <c r="R184" s="56"/>
      <c r="S184" s="56"/>
      <c r="T184" s="80">
        <v>3458</v>
      </c>
      <c r="U184" s="80">
        <v>3458</v>
      </c>
    </row>
    <row r="185" spans="1:22" ht="105" x14ac:dyDescent="0.25">
      <c r="A185" s="111" t="s">
        <v>20</v>
      </c>
      <c r="B185" s="95">
        <v>902</v>
      </c>
      <c r="C185" s="96" t="s">
        <v>107</v>
      </c>
      <c r="D185" s="96" t="s">
        <v>109</v>
      </c>
      <c r="E185" s="96" t="s">
        <v>266</v>
      </c>
      <c r="F185" s="96"/>
      <c r="G185" s="12">
        <v>2489.6999999999998</v>
      </c>
      <c r="I185" s="30">
        <f t="shared" si="9"/>
        <v>2489.6999999999998</v>
      </c>
      <c r="J185" s="30">
        <v>9</v>
      </c>
      <c r="K185" s="35"/>
      <c r="L185" s="28"/>
      <c r="M185" s="44">
        <f t="shared" si="11"/>
        <v>9</v>
      </c>
      <c r="N185" s="47">
        <v>2498.6999999999998</v>
      </c>
      <c r="O185" s="47">
        <v>2498.6999999999998</v>
      </c>
      <c r="P185" s="62">
        <f t="shared" si="10"/>
        <v>0</v>
      </c>
      <c r="Q185" s="56"/>
      <c r="R185" s="56"/>
      <c r="S185" s="56"/>
      <c r="T185" s="80">
        <v>3458</v>
      </c>
      <c r="U185" s="80">
        <v>3458</v>
      </c>
    </row>
    <row r="186" spans="1:22" ht="135" x14ac:dyDescent="0.25">
      <c r="A186" s="111" t="s">
        <v>13</v>
      </c>
      <c r="B186" s="95">
        <v>902</v>
      </c>
      <c r="C186" s="96" t="s">
        <v>107</v>
      </c>
      <c r="D186" s="96" t="s">
        <v>109</v>
      </c>
      <c r="E186" s="96" t="s">
        <v>266</v>
      </c>
      <c r="F186" s="96">
        <v>100</v>
      </c>
      <c r="G186" s="29">
        <v>2426.1999999999998</v>
      </c>
      <c r="I186" s="30">
        <f t="shared" si="9"/>
        <v>2426.1999999999998</v>
      </c>
      <c r="J186" s="30">
        <v>9</v>
      </c>
      <c r="K186" s="35">
        <v>-27.5</v>
      </c>
      <c r="L186" s="28"/>
      <c r="M186" s="44">
        <f t="shared" si="11"/>
        <v>-18.5</v>
      </c>
      <c r="N186" s="47">
        <v>2407.6999999999998</v>
      </c>
      <c r="O186" s="47">
        <v>2375.1999999999998</v>
      </c>
      <c r="P186" s="62">
        <f t="shared" si="10"/>
        <v>-32.5</v>
      </c>
      <c r="Q186" s="56"/>
      <c r="R186" s="56"/>
      <c r="S186" s="56"/>
      <c r="T186" s="80">
        <v>3130</v>
      </c>
      <c r="U186" s="80">
        <v>3130</v>
      </c>
    </row>
    <row r="187" spans="1:22" ht="60" x14ac:dyDescent="0.25">
      <c r="A187" s="111" t="s">
        <v>269</v>
      </c>
      <c r="B187" s="95">
        <v>902</v>
      </c>
      <c r="C187" s="96" t="s">
        <v>107</v>
      </c>
      <c r="D187" s="96" t="s">
        <v>109</v>
      </c>
      <c r="E187" s="96" t="s">
        <v>266</v>
      </c>
      <c r="F187" s="96">
        <v>200</v>
      </c>
      <c r="G187" s="29">
        <v>63.5</v>
      </c>
      <c r="I187" s="30">
        <f t="shared" si="9"/>
        <v>63.5</v>
      </c>
      <c r="J187" s="28"/>
      <c r="K187" s="35">
        <v>27.5</v>
      </c>
      <c r="L187" s="28"/>
      <c r="M187" s="44">
        <f t="shared" si="11"/>
        <v>27.5</v>
      </c>
      <c r="N187" s="47">
        <v>91</v>
      </c>
      <c r="O187" s="47">
        <v>123.5</v>
      </c>
      <c r="P187" s="62">
        <f t="shared" si="10"/>
        <v>32.5</v>
      </c>
      <c r="Q187" s="56"/>
      <c r="R187" s="56"/>
      <c r="S187" s="56"/>
      <c r="T187" s="80">
        <v>328</v>
      </c>
      <c r="U187" s="80">
        <v>328</v>
      </c>
    </row>
    <row r="188" spans="1:22" ht="45" x14ac:dyDescent="0.25">
      <c r="A188" s="104" t="s">
        <v>53</v>
      </c>
      <c r="B188" s="90">
        <v>902</v>
      </c>
      <c r="C188" s="93">
        <v>13</v>
      </c>
      <c r="D188" s="93"/>
      <c r="E188" s="93"/>
      <c r="F188" s="93"/>
      <c r="G188" s="30">
        <v>4580</v>
      </c>
      <c r="I188" s="30">
        <f t="shared" si="9"/>
        <v>4580</v>
      </c>
      <c r="J188" s="28"/>
      <c r="K188" s="35"/>
      <c r="L188" s="28">
        <v>-1000</v>
      </c>
      <c r="M188" s="44">
        <f t="shared" si="11"/>
        <v>-1000</v>
      </c>
      <c r="N188" s="47">
        <v>3580</v>
      </c>
      <c r="O188" s="47">
        <v>3580</v>
      </c>
      <c r="P188" s="62">
        <f t="shared" si="10"/>
        <v>0</v>
      </c>
      <c r="Q188" s="57"/>
      <c r="R188" s="56"/>
      <c r="S188" s="56"/>
      <c r="T188" s="80">
        <v>2900</v>
      </c>
      <c r="U188" s="80">
        <v>2900</v>
      </c>
    </row>
    <row r="189" spans="1:22" ht="45" x14ac:dyDescent="0.25">
      <c r="A189" s="104" t="s">
        <v>54</v>
      </c>
      <c r="B189" s="90">
        <v>902</v>
      </c>
      <c r="C189" s="93">
        <v>13</v>
      </c>
      <c r="D189" s="93" t="s">
        <v>93</v>
      </c>
      <c r="E189" s="93"/>
      <c r="F189" s="93"/>
      <c r="G189" s="30">
        <v>4580</v>
      </c>
      <c r="I189" s="30">
        <f t="shared" si="9"/>
        <v>4580</v>
      </c>
      <c r="J189" s="28"/>
      <c r="K189" s="35"/>
      <c r="L189" s="28">
        <v>-1000</v>
      </c>
      <c r="M189" s="44">
        <f t="shared" si="11"/>
        <v>-1000</v>
      </c>
      <c r="N189" s="47">
        <v>3580</v>
      </c>
      <c r="O189" s="47">
        <v>3580</v>
      </c>
      <c r="P189" s="62">
        <f t="shared" si="10"/>
        <v>0</v>
      </c>
      <c r="Q189" s="56"/>
      <c r="R189" s="56"/>
      <c r="S189" s="56"/>
      <c r="T189" s="80">
        <v>2900</v>
      </c>
      <c r="U189" s="80">
        <v>2900</v>
      </c>
    </row>
    <row r="190" spans="1:22" ht="60" x14ac:dyDescent="0.25">
      <c r="A190" s="105" t="s">
        <v>55</v>
      </c>
      <c r="B190" s="90">
        <v>902</v>
      </c>
      <c r="C190" s="93">
        <v>13</v>
      </c>
      <c r="D190" s="93" t="s">
        <v>93</v>
      </c>
      <c r="E190" s="93" t="s">
        <v>201</v>
      </c>
      <c r="F190" s="93"/>
      <c r="G190" s="30">
        <v>4580</v>
      </c>
      <c r="I190" s="30">
        <f t="shared" si="9"/>
        <v>4580</v>
      </c>
      <c r="J190" s="28"/>
      <c r="K190" s="35"/>
      <c r="L190" s="28">
        <v>-1000</v>
      </c>
      <c r="M190" s="44">
        <f t="shared" si="11"/>
        <v>-1000</v>
      </c>
      <c r="N190" s="47">
        <v>3580</v>
      </c>
      <c r="O190" s="47">
        <v>3580</v>
      </c>
      <c r="P190" s="62">
        <f t="shared" si="10"/>
        <v>0</v>
      </c>
      <c r="Q190" s="56"/>
      <c r="R190" s="56"/>
      <c r="S190" s="56"/>
      <c r="T190" s="80">
        <v>2900</v>
      </c>
      <c r="U190" s="80">
        <v>2900</v>
      </c>
    </row>
    <row r="191" spans="1:22" ht="60" x14ac:dyDescent="0.25">
      <c r="A191" s="104" t="s">
        <v>56</v>
      </c>
      <c r="B191" s="90">
        <v>902</v>
      </c>
      <c r="C191" s="93">
        <v>13</v>
      </c>
      <c r="D191" s="93" t="s">
        <v>93</v>
      </c>
      <c r="E191" s="93" t="s">
        <v>202</v>
      </c>
      <c r="F191" s="93"/>
      <c r="G191" s="30">
        <v>4580</v>
      </c>
      <c r="I191" s="30">
        <f t="shared" si="9"/>
        <v>4580</v>
      </c>
      <c r="J191" s="28"/>
      <c r="K191" s="35"/>
      <c r="L191" s="28">
        <v>-1000</v>
      </c>
      <c r="M191" s="44">
        <f t="shared" si="11"/>
        <v>-1000</v>
      </c>
      <c r="N191" s="47">
        <v>3580</v>
      </c>
      <c r="O191" s="47">
        <v>3580</v>
      </c>
      <c r="P191" s="62">
        <f t="shared" si="10"/>
        <v>0</v>
      </c>
      <c r="Q191" s="56"/>
      <c r="R191" s="56"/>
      <c r="S191" s="56"/>
      <c r="T191" s="80">
        <v>2900</v>
      </c>
      <c r="U191" s="80">
        <v>2900</v>
      </c>
    </row>
    <row r="192" spans="1:22" ht="45" x14ac:dyDescent="0.25">
      <c r="A192" s="104" t="s">
        <v>57</v>
      </c>
      <c r="B192" s="90">
        <v>902</v>
      </c>
      <c r="C192" s="93">
        <v>13</v>
      </c>
      <c r="D192" s="93" t="s">
        <v>93</v>
      </c>
      <c r="E192" s="93" t="s">
        <v>202</v>
      </c>
      <c r="F192" s="93">
        <v>700</v>
      </c>
      <c r="G192" s="12">
        <v>4580</v>
      </c>
      <c r="I192" s="30">
        <f t="shared" si="9"/>
        <v>4580</v>
      </c>
      <c r="J192" s="28"/>
      <c r="K192" s="35"/>
      <c r="L192" s="28">
        <v>-1000</v>
      </c>
      <c r="M192" s="44">
        <f t="shared" si="11"/>
        <v>-1000</v>
      </c>
      <c r="N192" s="47">
        <v>3580</v>
      </c>
      <c r="O192" s="47">
        <v>3580</v>
      </c>
      <c r="P192" s="62">
        <f t="shared" si="10"/>
        <v>0</v>
      </c>
      <c r="Q192" s="56"/>
      <c r="R192" s="56"/>
      <c r="S192" s="56"/>
      <c r="T192" s="80">
        <v>2900</v>
      </c>
      <c r="U192" s="80">
        <v>2900</v>
      </c>
    </row>
    <row r="193" spans="1:21" ht="71.25" x14ac:dyDescent="0.25">
      <c r="A193" s="103" t="s">
        <v>58</v>
      </c>
      <c r="B193" s="89">
        <v>905</v>
      </c>
      <c r="C193" s="97"/>
      <c r="D193" s="97"/>
      <c r="E193" s="97"/>
      <c r="F193" s="97"/>
      <c r="G193" s="30">
        <v>18668</v>
      </c>
      <c r="I193" s="30">
        <f t="shared" si="9"/>
        <v>18668</v>
      </c>
      <c r="J193" s="28"/>
      <c r="K193" s="35"/>
      <c r="L193" s="28"/>
      <c r="M193" s="44">
        <f t="shared" si="11"/>
        <v>0</v>
      </c>
      <c r="N193" s="47">
        <v>18668</v>
      </c>
      <c r="O193" s="47">
        <v>18668</v>
      </c>
      <c r="P193" s="62">
        <f t="shared" si="10"/>
        <v>0</v>
      </c>
      <c r="Q193" s="56"/>
      <c r="R193" s="56"/>
      <c r="S193" s="56">
        <v>5100</v>
      </c>
      <c r="T193" s="81">
        <v>16877.5</v>
      </c>
      <c r="U193" s="81">
        <v>17538.599999999999</v>
      </c>
    </row>
    <row r="194" spans="1:21" ht="30" x14ac:dyDescent="0.25">
      <c r="A194" s="104" t="s">
        <v>9</v>
      </c>
      <c r="B194" s="90">
        <v>905</v>
      </c>
      <c r="C194" s="93" t="s">
        <v>93</v>
      </c>
      <c r="D194" s="93"/>
      <c r="E194" s="93"/>
      <c r="F194" s="93"/>
      <c r="G194" s="29">
        <v>11424.9</v>
      </c>
      <c r="I194" s="30">
        <f t="shared" ref="I194:I242" si="12">SUM(G194:H194)</f>
        <v>11424.9</v>
      </c>
      <c r="J194" s="28"/>
      <c r="K194" s="35"/>
      <c r="L194" s="28"/>
      <c r="M194" s="44">
        <f t="shared" si="11"/>
        <v>0</v>
      </c>
      <c r="N194" s="47">
        <v>11424.9</v>
      </c>
      <c r="O194" s="47">
        <v>11424.9</v>
      </c>
      <c r="P194" s="62">
        <f t="shared" si="10"/>
        <v>0</v>
      </c>
      <c r="Q194" s="56"/>
      <c r="R194" s="56"/>
      <c r="S194" s="56"/>
      <c r="T194" s="81">
        <v>9634.5</v>
      </c>
      <c r="U194" s="81">
        <v>10295.6</v>
      </c>
    </row>
    <row r="195" spans="1:21" ht="90" x14ac:dyDescent="0.25">
      <c r="A195" s="104" t="s">
        <v>59</v>
      </c>
      <c r="B195" s="90">
        <v>905</v>
      </c>
      <c r="C195" s="93" t="s">
        <v>93</v>
      </c>
      <c r="D195" s="93" t="s">
        <v>109</v>
      </c>
      <c r="E195" s="93"/>
      <c r="F195" s="93"/>
      <c r="G195" s="29">
        <v>11424.9</v>
      </c>
      <c r="I195" s="30">
        <f t="shared" si="12"/>
        <v>11424.9</v>
      </c>
      <c r="J195" s="28"/>
      <c r="K195" s="35"/>
      <c r="L195" s="28"/>
      <c r="M195" s="44">
        <f t="shared" si="11"/>
        <v>0</v>
      </c>
      <c r="N195" s="47">
        <v>11424.9</v>
      </c>
      <c r="O195" s="47">
        <v>11424.9</v>
      </c>
      <c r="P195" s="62">
        <f t="shared" si="10"/>
        <v>0</v>
      </c>
      <c r="Q195" s="56"/>
      <c r="R195" s="56"/>
      <c r="S195" s="56"/>
      <c r="T195" s="81">
        <v>9634.5</v>
      </c>
      <c r="U195" s="81">
        <v>10295.6</v>
      </c>
    </row>
    <row r="196" spans="1:21" ht="75" x14ac:dyDescent="0.25">
      <c r="A196" s="105" t="s">
        <v>60</v>
      </c>
      <c r="B196" s="90">
        <v>905</v>
      </c>
      <c r="C196" s="93" t="s">
        <v>93</v>
      </c>
      <c r="D196" s="93" t="s">
        <v>109</v>
      </c>
      <c r="E196" s="93" t="s">
        <v>203</v>
      </c>
      <c r="F196" s="93"/>
      <c r="G196" s="29">
        <v>11424.9</v>
      </c>
      <c r="I196" s="30">
        <f t="shared" si="12"/>
        <v>11424.9</v>
      </c>
      <c r="J196" s="28"/>
      <c r="K196" s="35"/>
      <c r="L196" s="28"/>
      <c r="M196" s="44">
        <f t="shared" si="11"/>
        <v>0</v>
      </c>
      <c r="N196" s="47">
        <v>11424.9</v>
      </c>
      <c r="O196" s="47">
        <v>11424.9</v>
      </c>
      <c r="P196" s="62">
        <f t="shared" si="10"/>
        <v>0</v>
      </c>
      <c r="Q196" s="56"/>
      <c r="R196" s="56"/>
      <c r="S196" s="56"/>
      <c r="T196" s="81">
        <v>9634.5</v>
      </c>
      <c r="U196" s="81">
        <v>10295.6</v>
      </c>
    </row>
    <row r="197" spans="1:21" ht="60" x14ac:dyDescent="0.25">
      <c r="A197" s="110" t="s">
        <v>58</v>
      </c>
      <c r="B197" s="90" t="s">
        <v>111</v>
      </c>
      <c r="C197" s="93" t="s">
        <v>93</v>
      </c>
      <c r="D197" s="93" t="s">
        <v>109</v>
      </c>
      <c r="E197" s="93" t="s">
        <v>204</v>
      </c>
      <c r="F197" s="93"/>
      <c r="G197" s="29">
        <v>11424.9</v>
      </c>
      <c r="I197" s="30">
        <f t="shared" si="12"/>
        <v>11424.9</v>
      </c>
      <c r="J197" s="28"/>
      <c r="K197" s="35"/>
      <c r="L197" s="28"/>
      <c r="M197" s="44">
        <f t="shared" si="11"/>
        <v>0</v>
      </c>
      <c r="N197" s="47">
        <v>11424.9</v>
      </c>
      <c r="O197" s="47">
        <v>11424.9</v>
      </c>
      <c r="P197" s="62">
        <f t="shared" si="10"/>
        <v>0</v>
      </c>
      <c r="Q197" s="56"/>
      <c r="R197" s="56"/>
      <c r="S197" s="56"/>
      <c r="T197" s="81">
        <v>9634.5</v>
      </c>
      <c r="U197" s="81">
        <v>10295.6</v>
      </c>
    </row>
    <row r="198" spans="1:21" ht="45" x14ac:dyDescent="0.25">
      <c r="A198" s="105" t="s">
        <v>12</v>
      </c>
      <c r="B198" s="90">
        <v>905</v>
      </c>
      <c r="C198" s="93" t="s">
        <v>93</v>
      </c>
      <c r="D198" s="93" t="s">
        <v>109</v>
      </c>
      <c r="E198" s="93" t="s">
        <v>205</v>
      </c>
      <c r="F198" s="93"/>
      <c r="G198" s="29">
        <v>11424.9</v>
      </c>
      <c r="I198" s="30">
        <f t="shared" si="12"/>
        <v>11424.9</v>
      </c>
      <c r="J198" s="28"/>
      <c r="K198" s="35"/>
      <c r="L198" s="28"/>
      <c r="M198" s="44">
        <f t="shared" si="11"/>
        <v>0</v>
      </c>
      <c r="N198" s="47">
        <v>11424.9</v>
      </c>
      <c r="O198" s="47">
        <v>11424.9</v>
      </c>
      <c r="P198" s="62">
        <f t="shared" si="10"/>
        <v>0</v>
      </c>
      <c r="Q198" s="56"/>
      <c r="R198" s="56"/>
      <c r="S198" s="56"/>
      <c r="T198" s="81">
        <v>9634.5</v>
      </c>
      <c r="U198" s="81">
        <v>10295.6</v>
      </c>
    </row>
    <row r="199" spans="1:21" ht="135" x14ac:dyDescent="0.25">
      <c r="A199" s="105" t="s">
        <v>13</v>
      </c>
      <c r="B199" s="90">
        <v>905</v>
      </c>
      <c r="C199" s="93" t="s">
        <v>93</v>
      </c>
      <c r="D199" s="93" t="s">
        <v>109</v>
      </c>
      <c r="E199" s="93" t="s">
        <v>205</v>
      </c>
      <c r="F199" s="93">
        <v>100</v>
      </c>
      <c r="G199" s="12">
        <v>9403.9</v>
      </c>
      <c r="I199" s="30">
        <f t="shared" si="12"/>
        <v>9403.9</v>
      </c>
      <c r="J199" s="28"/>
      <c r="K199" s="35"/>
      <c r="L199" s="28"/>
      <c r="M199" s="44">
        <f t="shared" si="11"/>
        <v>0</v>
      </c>
      <c r="N199" s="47">
        <v>9403.9</v>
      </c>
      <c r="O199" s="47">
        <v>9403.9</v>
      </c>
      <c r="P199" s="62">
        <f t="shared" si="10"/>
        <v>0</v>
      </c>
      <c r="Q199" s="56"/>
      <c r="R199" s="56"/>
      <c r="S199" s="56"/>
      <c r="T199" s="81">
        <v>9634.5</v>
      </c>
      <c r="U199" s="81">
        <v>9634.5</v>
      </c>
    </row>
    <row r="200" spans="1:21" ht="60" x14ac:dyDescent="0.25">
      <c r="A200" s="105" t="s">
        <v>269</v>
      </c>
      <c r="B200" s="90">
        <v>905</v>
      </c>
      <c r="C200" s="93" t="s">
        <v>93</v>
      </c>
      <c r="D200" s="93" t="s">
        <v>109</v>
      </c>
      <c r="E200" s="93" t="s">
        <v>205</v>
      </c>
      <c r="F200" s="93">
        <v>200</v>
      </c>
      <c r="G200" s="12">
        <v>1999</v>
      </c>
      <c r="I200" s="30">
        <f t="shared" si="12"/>
        <v>1999</v>
      </c>
      <c r="J200" s="28"/>
      <c r="K200" s="35"/>
      <c r="L200" s="28"/>
      <c r="M200" s="44">
        <f t="shared" si="11"/>
        <v>0</v>
      </c>
      <c r="N200" s="47">
        <v>1999</v>
      </c>
      <c r="O200" s="47">
        <v>1999</v>
      </c>
      <c r="P200" s="62">
        <f t="shared" si="10"/>
        <v>0</v>
      </c>
      <c r="Q200" s="56"/>
      <c r="R200" s="56"/>
      <c r="S200" s="56"/>
      <c r="T200" s="81"/>
      <c r="U200" s="81">
        <v>661.1</v>
      </c>
    </row>
    <row r="201" spans="1:21" ht="15.75" x14ac:dyDescent="0.25">
      <c r="A201" s="106" t="s">
        <v>19</v>
      </c>
      <c r="B201" s="90">
        <v>905</v>
      </c>
      <c r="C201" s="93" t="s">
        <v>93</v>
      </c>
      <c r="D201" s="93" t="s">
        <v>109</v>
      </c>
      <c r="E201" s="93" t="s">
        <v>205</v>
      </c>
      <c r="F201" s="93">
        <v>800</v>
      </c>
      <c r="G201" s="12">
        <v>22</v>
      </c>
      <c r="I201" s="30">
        <f t="shared" si="12"/>
        <v>22</v>
      </c>
      <c r="J201" s="28"/>
      <c r="K201" s="35"/>
      <c r="L201" s="28"/>
      <c r="M201" s="44">
        <f t="shared" si="11"/>
        <v>0</v>
      </c>
      <c r="N201" s="47">
        <v>22</v>
      </c>
      <c r="O201" s="47">
        <v>22</v>
      </c>
      <c r="P201" s="62">
        <f t="shared" si="10"/>
        <v>0</v>
      </c>
      <c r="Q201" s="56"/>
      <c r="R201" s="56"/>
      <c r="S201" s="56"/>
      <c r="T201" s="81"/>
      <c r="U201" s="81"/>
    </row>
    <row r="202" spans="1:21" ht="75" x14ac:dyDescent="0.25">
      <c r="A202" s="104" t="s">
        <v>61</v>
      </c>
      <c r="B202" s="90">
        <v>905</v>
      </c>
      <c r="C202" s="93">
        <v>14</v>
      </c>
      <c r="D202" s="93"/>
      <c r="E202" s="93"/>
      <c r="F202" s="93"/>
      <c r="G202" s="29">
        <v>7243.1</v>
      </c>
      <c r="I202" s="30">
        <f t="shared" si="12"/>
        <v>7243.1</v>
      </c>
      <c r="J202" s="28"/>
      <c r="K202" s="35"/>
      <c r="L202" s="28"/>
      <c r="M202" s="44">
        <f t="shared" si="11"/>
        <v>0</v>
      </c>
      <c r="N202" s="47">
        <v>7243.1</v>
      </c>
      <c r="O202" s="47">
        <v>7243.1</v>
      </c>
      <c r="P202" s="62">
        <f t="shared" si="10"/>
        <v>0</v>
      </c>
      <c r="Q202" s="56"/>
      <c r="R202" s="56"/>
      <c r="S202" s="56">
        <v>5100</v>
      </c>
      <c r="T202" s="80">
        <v>7243</v>
      </c>
      <c r="U202" s="80">
        <v>7243</v>
      </c>
    </row>
    <row r="203" spans="1:21" ht="60" x14ac:dyDescent="0.25">
      <c r="A203" s="104" t="s">
        <v>62</v>
      </c>
      <c r="B203" s="90">
        <v>905</v>
      </c>
      <c r="C203" s="93">
        <v>14</v>
      </c>
      <c r="D203" s="93" t="s">
        <v>93</v>
      </c>
      <c r="E203" s="93"/>
      <c r="F203" s="93"/>
      <c r="G203" s="29">
        <v>7243.1</v>
      </c>
      <c r="I203" s="30">
        <f t="shared" si="12"/>
        <v>7243.1</v>
      </c>
      <c r="J203" s="28"/>
      <c r="K203" s="35"/>
      <c r="L203" s="28"/>
      <c r="M203" s="44">
        <f t="shared" si="11"/>
        <v>0</v>
      </c>
      <c r="N203" s="47">
        <v>7243.1</v>
      </c>
      <c r="O203" s="47">
        <v>7243.1</v>
      </c>
      <c r="P203" s="62">
        <f t="shared" si="10"/>
        <v>0</v>
      </c>
      <c r="Q203" s="56"/>
      <c r="R203" s="56"/>
      <c r="S203" s="56"/>
      <c r="T203" s="80">
        <v>7243</v>
      </c>
      <c r="U203" s="80">
        <v>7243</v>
      </c>
    </row>
    <row r="204" spans="1:21" ht="75" x14ac:dyDescent="0.25">
      <c r="A204" s="105" t="s">
        <v>60</v>
      </c>
      <c r="B204" s="90">
        <v>905</v>
      </c>
      <c r="C204" s="93">
        <v>14</v>
      </c>
      <c r="D204" s="93" t="s">
        <v>93</v>
      </c>
      <c r="E204" s="93" t="s">
        <v>203</v>
      </c>
      <c r="F204" s="93"/>
      <c r="G204" s="29">
        <v>7243.1</v>
      </c>
      <c r="I204" s="30">
        <f t="shared" si="12"/>
        <v>7243.1</v>
      </c>
      <c r="J204" s="28"/>
      <c r="K204" s="35"/>
      <c r="L204" s="28"/>
      <c r="M204" s="44">
        <f t="shared" si="11"/>
        <v>0</v>
      </c>
      <c r="N204" s="47">
        <v>7243.1</v>
      </c>
      <c r="O204" s="47">
        <v>7243.1</v>
      </c>
      <c r="P204" s="62">
        <f t="shared" si="10"/>
        <v>0</v>
      </c>
      <c r="Q204" s="56"/>
      <c r="R204" s="56"/>
      <c r="S204" s="56"/>
      <c r="T204" s="80">
        <v>7243</v>
      </c>
      <c r="U204" s="80">
        <v>7243</v>
      </c>
    </row>
    <row r="205" spans="1:21" ht="45" x14ac:dyDescent="0.25">
      <c r="A205" s="109" t="s">
        <v>110</v>
      </c>
      <c r="B205" s="90" t="s">
        <v>111</v>
      </c>
      <c r="C205" s="93">
        <v>14</v>
      </c>
      <c r="D205" s="93" t="s">
        <v>93</v>
      </c>
      <c r="E205" s="93" t="s">
        <v>206</v>
      </c>
      <c r="F205" s="93"/>
      <c r="G205" s="29">
        <v>7243.1</v>
      </c>
      <c r="I205" s="30">
        <f t="shared" si="12"/>
        <v>7243.1</v>
      </c>
      <c r="J205" s="28"/>
      <c r="K205" s="35"/>
      <c r="L205" s="28"/>
      <c r="M205" s="44">
        <f t="shared" si="11"/>
        <v>0</v>
      </c>
      <c r="N205" s="47">
        <v>7243.1</v>
      </c>
      <c r="O205" s="47">
        <v>7243.1</v>
      </c>
      <c r="P205" s="62">
        <f t="shared" si="10"/>
        <v>0</v>
      </c>
      <c r="Q205" s="56"/>
      <c r="R205" s="56"/>
      <c r="S205" s="56"/>
      <c r="T205" s="80">
        <v>7243</v>
      </c>
      <c r="U205" s="80">
        <v>7243</v>
      </c>
    </row>
    <row r="206" spans="1:21" ht="105" x14ac:dyDescent="0.25">
      <c r="A206" s="105" t="s">
        <v>63</v>
      </c>
      <c r="B206" s="90">
        <v>905</v>
      </c>
      <c r="C206" s="93">
        <v>14</v>
      </c>
      <c r="D206" s="93" t="s">
        <v>93</v>
      </c>
      <c r="E206" s="93" t="s">
        <v>299</v>
      </c>
      <c r="F206" s="93"/>
      <c r="G206" s="29">
        <v>7243.1</v>
      </c>
      <c r="I206" s="30">
        <f t="shared" si="12"/>
        <v>7243.1</v>
      </c>
      <c r="J206" s="28"/>
      <c r="K206" s="35"/>
      <c r="L206" s="28"/>
      <c r="M206" s="44">
        <f t="shared" si="11"/>
        <v>0</v>
      </c>
      <c r="N206" s="47">
        <v>7243.1</v>
      </c>
      <c r="O206" s="47">
        <v>7243.1</v>
      </c>
      <c r="P206" s="62">
        <f t="shared" si="10"/>
        <v>0</v>
      </c>
      <c r="Q206" s="56"/>
      <c r="R206" s="56"/>
      <c r="S206" s="56"/>
      <c r="T206" s="80">
        <v>7243</v>
      </c>
      <c r="U206" s="80">
        <v>7243</v>
      </c>
    </row>
    <row r="207" spans="1:21" ht="30" x14ac:dyDescent="0.25">
      <c r="A207" s="104" t="s">
        <v>64</v>
      </c>
      <c r="B207" s="90">
        <v>905</v>
      </c>
      <c r="C207" s="93">
        <v>14</v>
      </c>
      <c r="D207" s="93" t="s">
        <v>93</v>
      </c>
      <c r="E207" s="93" t="s">
        <v>299</v>
      </c>
      <c r="F207" s="93">
        <v>500</v>
      </c>
      <c r="G207" s="12">
        <v>7243.1</v>
      </c>
      <c r="I207" s="30">
        <f t="shared" si="12"/>
        <v>7243.1</v>
      </c>
      <c r="J207" s="28"/>
      <c r="K207" s="35"/>
      <c r="L207" s="28"/>
      <c r="M207" s="44">
        <f t="shared" si="11"/>
        <v>0</v>
      </c>
      <c r="N207" s="47">
        <v>7243.1</v>
      </c>
      <c r="O207" s="47">
        <v>7243.1</v>
      </c>
      <c r="P207" s="62">
        <f t="shared" si="10"/>
        <v>0</v>
      </c>
      <c r="Q207" s="56"/>
      <c r="R207" s="56"/>
      <c r="S207" s="56"/>
      <c r="T207" s="80">
        <v>7243</v>
      </c>
      <c r="U207" s="80">
        <v>7243</v>
      </c>
    </row>
    <row r="208" spans="1:21" ht="57" x14ac:dyDescent="0.25">
      <c r="A208" s="113" t="s">
        <v>65</v>
      </c>
      <c r="B208" s="89">
        <v>910</v>
      </c>
      <c r="C208" s="97"/>
      <c r="D208" s="97"/>
      <c r="E208" s="97"/>
      <c r="F208" s="97"/>
      <c r="G208" s="29">
        <v>2523.5</v>
      </c>
      <c r="I208" s="30">
        <f t="shared" si="12"/>
        <v>2523.5</v>
      </c>
      <c r="J208" s="28"/>
      <c r="K208" s="35"/>
      <c r="L208" s="28"/>
      <c r="M208" s="44">
        <f t="shared" si="11"/>
        <v>0</v>
      </c>
      <c r="N208" s="47">
        <v>2523.5</v>
      </c>
      <c r="O208" s="47">
        <v>2523.5</v>
      </c>
      <c r="P208" s="62">
        <f t="shared" ref="P208:P242" si="13">O208-N208</f>
        <v>0</v>
      </c>
      <c r="Q208" s="56"/>
      <c r="R208" s="56">
        <v>214.4</v>
      </c>
      <c r="S208" s="56"/>
      <c r="T208" s="80">
        <v>2397</v>
      </c>
      <c r="U208" s="80">
        <v>2576</v>
      </c>
    </row>
    <row r="209" spans="1:21" ht="30" x14ac:dyDescent="0.25">
      <c r="A209" s="104" t="s">
        <v>9</v>
      </c>
      <c r="B209" s="90">
        <v>910</v>
      </c>
      <c r="C209" s="93" t="s">
        <v>93</v>
      </c>
      <c r="D209" s="93"/>
      <c r="E209" s="93"/>
      <c r="F209" s="93"/>
      <c r="G209" s="29">
        <v>2523.5</v>
      </c>
      <c r="I209" s="30">
        <f t="shared" si="12"/>
        <v>2523.5</v>
      </c>
      <c r="J209" s="28"/>
      <c r="K209" s="35"/>
      <c r="L209" s="28"/>
      <c r="M209" s="44">
        <f t="shared" si="11"/>
        <v>0</v>
      </c>
      <c r="N209" s="47">
        <v>2523.5</v>
      </c>
      <c r="O209" s="47">
        <v>2523.5</v>
      </c>
      <c r="P209" s="62">
        <f t="shared" si="13"/>
        <v>0</v>
      </c>
      <c r="Q209" s="56"/>
      <c r="R209" s="56">
        <v>214.4</v>
      </c>
      <c r="S209" s="56"/>
      <c r="T209" s="80">
        <v>2397</v>
      </c>
      <c r="U209" s="80">
        <v>2576</v>
      </c>
    </row>
    <row r="210" spans="1:21" ht="90" x14ac:dyDescent="0.25">
      <c r="A210" s="104" t="s">
        <v>59</v>
      </c>
      <c r="B210" s="90">
        <v>910</v>
      </c>
      <c r="C210" s="93" t="s">
        <v>93</v>
      </c>
      <c r="D210" s="93" t="s">
        <v>109</v>
      </c>
      <c r="E210" s="93"/>
      <c r="F210" s="93"/>
      <c r="G210" s="29">
        <v>2523.5</v>
      </c>
      <c r="I210" s="30">
        <f t="shared" si="12"/>
        <v>2523.5</v>
      </c>
      <c r="J210" s="28"/>
      <c r="K210" s="35"/>
      <c r="L210" s="28"/>
      <c r="M210" s="44">
        <f t="shared" si="11"/>
        <v>0</v>
      </c>
      <c r="N210" s="47">
        <v>2523.5</v>
      </c>
      <c r="O210" s="47">
        <v>2523.5</v>
      </c>
      <c r="P210" s="62">
        <f t="shared" si="13"/>
        <v>0</v>
      </c>
      <c r="Q210" s="56"/>
      <c r="R210" s="56">
        <v>214.4</v>
      </c>
      <c r="S210" s="56"/>
      <c r="T210" s="80">
        <v>2397</v>
      </c>
      <c r="U210" s="80">
        <v>2576</v>
      </c>
    </row>
    <row r="211" spans="1:21" ht="60" x14ac:dyDescent="0.25">
      <c r="A211" s="105" t="s">
        <v>66</v>
      </c>
      <c r="B211" s="90">
        <v>910</v>
      </c>
      <c r="C211" s="93" t="s">
        <v>93</v>
      </c>
      <c r="D211" s="93" t="s">
        <v>109</v>
      </c>
      <c r="E211" s="93" t="s">
        <v>207</v>
      </c>
      <c r="F211" s="93"/>
      <c r="G211" s="29">
        <v>2523.5</v>
      </c>
      <c r="I211" s="30">
        <f t="shared" si="12"/>
        <v>2523.5</v>
      </c>
      <c r="J211" s="28"/>
      <c r="K211" s="35"/>
      <c r="L211" s="28"/>
      <c r="M211" s="44">
        <f t="shared" si="11"/>
        <v>0</v>
      </c>
      <c r="N211" s="47">
        <v>2523.5</v>
      </c>
      <c r="O211" s="47">
        <v>2523.5</v>
      </c>
      <c r="P211" s="62">
        <f t="shared" si="13"/>
        <v>0</v>
      </c>
      <c r="Q211" s="56"/>
      <c r="R211" s="56">
        <v>214.4</v>
      </c>
      <c r="S211" s="56"/>
      <c r="T211" s="80">
        <v>2397</v>
      </c>
      <c r="U211" s="80">
        <v>2576</v>
      </c>
    </row>
    <row r="212" spans="1:21" ht="45" x14ac:dyDescent="0.25">
      <c r="A212" s="104" t="s">
        <v>65</v>
      </c>
      <c r="B212" s="90" t="s">
        <v>138</v>
      </c>
      <c r="C212" s="93" t="s">
        <v>93</v>
      </c>
      <c r="D212" s="93" t="s">
        <v>109</v>
      </c>
      <c r="E212" s="93" t="s">
        <v>208</v>
      </c>
      <c r="F212" s="93"/>
      <c r="G212" s="29">
        <v>2523.5</v>
      </c>
      <c r="I212" s="30">
        <f t="shared" si="12"/>
        <v>2523.5</v>
      </c>
      <c r="J212" s="28"/>
      <c r="K212" s="35"/>
      <c r="L212" s="28"/>
      <c r="M212" s="44">
        <f t="shared" si="11"/>
        <v>0</v>
      </c>
      <c r="N212" s="47">
        <v>2523.5</v>
      </c>
      <c r="O212" s="47">
        <v>2523.5</v>
      </c>
      <c r="P212" s="62">
        <f t="shared" si="13"/>
        <v>0</v>
      </c>
      <c r="Q212" s="56"/>
      <c r="R212" s="56">
        <v>214.4</v>
      </c>
      <c r="S212" s="56"/>
      <c r="T212" s="80">
        <v>2397</v>
      </c>
      <c r="U212" s="80">
        <v>2576</v>
      </c>
    </row>
    <row r="213" spans="1:21" ht="45" x14ac:dyDescent="0.25">
      <c r="A213" s="105" t="s">
        <v>12</v>
      </c>
      <c r="B213" s="90">
        <v>910</v>
      </c>
      <c r="C213" s="93" t="s">
        <v>93</v>
      </c>
      <c r="D213" s="93" t="s">
        <v>109</v>
      </c>
      <c r="E213" s="93" t="s">
        <v>332</v>
      </c>
      <c r="F213" s="93"/>
      <c r="G213" s="29">
        <v>2523.5</v>
      </c>
      <c r="I213" s="30">
        <f t="shared" si="12"/>
        <v>2523.5</v>
      </c>
      <c r="J213" s="28"/>
      <c r="K213" s="35"/>
      <c r="L213" s="28"/>
      <c r="M213" s="44">
        <f t="shared" si="11"/>
        <v>0</v>
      </c>
      <c r="N213" s="47">
        <v>2523.5</v>
      </c>
      <c r="O213" s="47">
        <v>2523.5</v>
      </c>
      <c r="P213" s="62">
        <f t="shared" si="13"/>
        <v>0</v>
      </c>
      <c r="Q213" s="56"/>
      <c r="R213" s="56">
        <v>214.4</v>
      </c>
      <c r="S213" s="56"/>
      <c r="T213" s="80">
        <v>2397</v>
      </c>
      <c r="U213" s="80">
        <v>2576</v>
      </c>
    </row>
    <row r="214" spans="1:21" ht="135" x14ac:dyDescent="0.25">
      <c r="A214" s="105" t="s">
        <v>13</v>
      </c>
      <c r="B214" s="90">
        <v>910</v>
      </c>
      <c r="C214" s="93" t="s">
        <v>93</v>
      </c>
      <c r="D214" s="93" t="s">
        <v>109</v>
      </c>
      <c r="E214" s="93" t="s">
        <v>332</v>
      </c>
      <c r="F214" s="93">
        <v>100</v>
      </c>
      <c r="G214" s="12">
        <v>2311.3000000000002</v>
      </c>
      <c r="I214" s="30">
        <f t="shared" si="12"/>
        <v>2311.3000000000002</v>
      </c>
      <c r="J214" s="28"/>
      <c r="K214" s="35"/>
      <c r="L214" s="28"/>
      <c r="M214" s="44">
        <f t="shared" si="11"/>
        <v>0</v>
      </c>
      <c r="N214" s="47">
        <v>2311.3000000000002</v>
      </c>
      <c r="O214" s="47">
        <v>2311.3000000000002</v>
      </c>
      <c r="P214" s="62">
        <f t="shared" si="13"/>
        <v>0</v>
      </c>
      <c r="Q214" s="56"/>
      <c r="R214" s="56">
        <v>214.4</v>
      </c>
      <c r="S214" s="56"/>
      <c r="T214" s="81">
        <v>2396.5</v>
      </c>
      <c r="U214" s="81">
        <v>2396.5</v>
      </c>
    </row>
    <row r="215" spans="1:21" ht="60" x14ac:dyDescent="0.25">
      <c r="A215" s="105" t="s">
        <v>269</v>
      </c>
      <c r="B215" s="90">
        <v>910</v>
      </c>
      <c r="C215" s="93" t="s">
        <v>93</v>
      </c>
      <c r="D215" s="93" t="s">
        <v>109</v>
      </c>
      <c r="E215" s="93" t="s">
        <v>332</v>
      </c>
      <c r="F215" s="93">
        <v>200</v>
      </c>
      <c r="G215" s="12">
        <v>211</v>
      </c>
      <c r="I215" s="30">
        <f t="shared" si="12"/>
        <v>211</v>
      </c>
      <c r="J215" s="28"/>
      <c r="K215" s="35"/>
      <c r="L215" s="28"/>
      <c r="M215" s="44">
        <f t="shared" si="11"/>
        <v>0</v>
      </c>
      <c r="N215" s="47">
        <v>211</v>
      </c>
      <c r="O215" s="47">
        <v>211</v>
      </c>
      <c r="P215" s="62">
        <f t="shared" si="13"/>
        <v>0</v>
      </c>
      <c r="Q215" s="56"/>
      <c r="R215" s="56"/>
      <c r="S215" s="56"/>
      <c r="T215" s="81"/>
      <c r="U215" s="81">
        <v>179</v>
      </c>
    </row>
    <row r="216" spans="1:21" ht="30" x14ac:dyDescent="0.25">
      <c r="A216" s="105" t="s">
        <v>19</v>
      </c>
      <c r="B216" s="90" t="s">
        <v>138</v>
      </c>
      <c r="C216" s="93" t="s">
        <v>93</v>
      </c>
      <c r="D216" s="93" t="s">
        <v>109</v>
      </c>
      <c r="E216" s="93" t="s">
        <v>332</v>
      </c>
      <c r="F216" s="93" t="s">
        <v>101</v>
      </c>
      <c r="G216" s="29">
        <v>1.2</v>
      </c>
      <c r="I216" s="30">
        <f t="shared" si="12"/>
        <v>1.2</v>
      </c>
      <c r="J216" s="28"/>
      <c r="K216" s="35"/>
      <c r="L216" s="28"/>
      <c r="M216" s="44">
        <f t="shared" si="11"/>
        <v>0</v>
      </c>
      <c r="N216" s="47">
        <v>1.2</v>
      </c>
      <c r="O216" s="47">
        <v>1.2</v>
      </c>
      <c r="P216" s="62">
        <f t="shared" si="13"/>
        <v>0</v>
      </c>
      <c r="Q216" s="56"/>
      <c r="R216" s="56"/>
      <c r="S216" s="56"/>
      <c r="T216" s="81">
        <v>0.5</v>
      </c>
      <c r="U216" s="81">
        <v>0.5</v>
      </c>
    </row>
    <row r="217" spans="1:21" ht="57" x14ac:dyDescent="0.25">
      <c r="A217" s="103" t="s">
        <v>67</v>
      </c>
      <c r="B217" s="89">
        <v>925</v>
      </c>
      <c r="C217" s="97"/>
      <c r="D217" s="97"/>
      <c r="E217" s="97"/>
      <c r="F217" s="97"/>
      <c r="G217" s="29">
        <v>817468.1</v>
      </c>
      <c r="H217">
        <v>1175.4000000000001</v>
      </c>
      <c r="I217" s="30">
        <f t="shared" si="12"/>
        <v>818643.5</v>
      </c>
      <c r="J217" s="30">
        <v>7463</v>
      </c>
      <c r="K217" s="35"/>
      <c r="L217" s="28">
        <f>L218+L272</f>
        <v>1720</v>
      </c>
      <c r="M217" s="44">
        <f t="shared" si="11"/>
        <v>9183</v>
      </c>
      <c r="N217" s="47">
        <v>827826.5</v>
      </c>
      <c r="O217" s="47">
        <v>827889</v>
      </c>
      <c r="P217" s="62">
        <f t="shared" si="13"/>
        <v>62.5</v>
      </c>
      <c r="Q217" s="56">
        <f>Q218+Q272</f>
        <v>2179</v>
      </c>
      <c r="R217" s="56">
        <f>R218+R272</f>
        <v>24486.799999999996</v>
      </c>
      <c r="S217" s="56">
        <v>20096.900000000001</v>
      </c>
      <c r="T217" s="81">
        <v>830981.6</v>
      </c>
      <c r="U217" s="80">
        <v>829163.1</v>
      </c>
    </row>
    <row r="218" spans="1:21" ht="15.75" x14ac:dyDescent="0.25">
      <c r="A218" s="104" t="s">
        <v>68</v>
      </c>
      <c r="B218" s="90">
        <v>925</v>
      </c>
      <c r="C218" s="93" t="s">
        <v>102</v>
      </c>
      <c r="D218" s="93"/>
      <c r="E218" s="93"/>
      <c r="F218" s="93"/>
      <c r="G218" s="29">
        <v>812086.5</v>
      </c>
      <c r="H218">
        <v>1175.4000000000001</v>
      </c>
      <c r="I218" s="30">
        <f t="shared" si="12"/>
        <v>813261.9</v>
      </c>
      <c r="J218" s="30">
        <f>J219+J230+J247+J254+J259</f>
        <v>7463</v>
      </c>
      <c r="K218" s="30" t="e">
        <f>K219+K230+K247+K254+K259</f>
        <v>#REF!</v>
      </c>
      <c r="L218" s="28">
        <f>L219+L230+L247+L259</f>
        <v>1720</v>
      </c>
      <c r="M218" s="44" t="e">
        <f t="shared" si="11"/>
        <v>#REF!</v>
      </c>
      <c r="N218" s="47">
        <v>822444.8</v>
      </c>
      <c r="O218" s="47">
        <f>O219+O230+O247+O254+O259</f>
        <v>822507.4</v>
      </c>
      <c r="P218" s="62">
        <f t="shared" si="13"/>
        <v>62.599999999976717</v>
      </c>
      <c r="Q218" s="56">
        <f>Q219+Q230+Q247+Q254+Q259</f>
        <v>2179</v>
      </c>
      <c r="R218" s="56">
        <f>R219+R230+R247+R254+R259</f>
        <v>24486.799999999996</v>
      </c>
      <c r="S218" s="56">
        <v>20096.900000000001</v>
      </c>
      <c r="T218" s="81">
        <v>826068.2</v>
      </c>
      <c r="U218" s="81">
        <v>824249.7</v>
      </c>
    </row>
    <row r="219" spans="1:21" ht="15.75" x14ac:dyDescent="0.25">
      <c r="A219" s="104" t="s">
        <v>69</v>
      </c>
      <c r="B219" s="90">
        <v>925</v>
      </c>
      <c r="C219" s="93" t="s">
        <v>102</v>
      </c>
      <c r="D219" s="93" t="s">
        <v>93</v>
      </c>
      <c r="E219" s="93"/>
      <c r="F219" s="93"/>
      <c r="G219" s="29">
        <v>308269.09999999998</v>
      </c>
      <c r="H219">
        <v>445</v>
      </c>
      <c r="I219" s="30">
        <f t="shared" si="12"/>
        <v>308714.09999999998</v>
      </c>
      <c r="J219" s="30"/>
      <c r="K219" s="35">
        <v>-13</v>
      </c>
      <c r="L219" s="28"/>
      <c r="M219" s="44">
        <f t="shared" si="11"/>
        <v>-13</v>
      </c>
      <c r="N219" s="47">
        <v>308701.09999999998</v>
      </c>
      <c r="O219" s="47">
        <v>308671.09999999998</v>
      </c>
      <c r="P219" s="62">
        <f t="shared" si="13"/>
        <v>-30</v>
      </c>
      <c r="Q219" s="56"/>
      <c r="R219" s="56">
        <v>4696.8999999999996</v>
      </c>
      <c r="S219" s="56">
        <v>7669.8</v>
      </c>
      <c r="T219" s="81">
        <v>293076.8</v>
      </c>
      <c r="U219" s="81">
        <v>293268.5</v>
      </c>
    </row>
    <row r="220" spans="1:21" ht="60" x14ac:dyDescent="0.25">
      <c r="A220" s="105" t="s">
        <v>119</v>
      </c>
      <c r="B220" s="90">
        <v>925</v>
      </c>
      <c r="C220" s="93" t="s">
        <v>102</v>
      </c>
      <c r="D220" s="93" t="s">
        <v>93</v>
      </c>
      <c r="E220" s="93" t="s">
        <v>209</v>
      </c>
      <c r="F220" s="93"/>
      <c r="G220" s="29">
        <v>308269.09999999998</v>
      </c>
      <c r="I220" s="30">
        <f t="shared" si="12"/>
        <v>308269.09999999998</v>
      </c>
      <c r="J220" s="30"/>
      <c r="K220" s="35"/>
      <c r="L220" s="28"/>
      <c r="M220" s="44">
        <f t="shared" si="11"/>
        <v>0</v>
      </c>
      <c r="N220" s="47">
        <v>308269.09999999998</v>
      </c>
      <c r="O220" s="47">
        <v>308226.09999999998</v>
      </c>
      <c r="P220" s="62">
        <f t="shared" si="13"/>
        <v>-43</v>
      </c>
      <c r="Q220" s="56"/>
      <c r="R220" s="56">
        <v>4696.8999999999996</v>
      </c>
      <c r="S220" s="56">
        <v>7669.8</v>
      </c>
      <c r="T220" s="81">
        <v>293076.8</v>
      </c>
      <c r="U220" s="81">
        <v>293268.5</v>
      </c>
    </row>
    <row r="221" spans="1:21" ht="45" x14ac:dyDescent="0.25">
      <c r="A221" s="105" t="s">
        <v>131</v>
      </c>
      <c r="B221" s="90">
        <v>925</v>
      </c>
      <c r="C221" s="93" t="s">
        <v>102</v>
      </c>
      <c r="D221" s="93" t="s">
        <v>93</v>
      </c>
      <c r="E221" s="93" t="s">
        <v>210</v>
      </c>
      <c r="F221" s="93"/>
      <c r="G221" s="29">
        <v>308269.09999999998</v>
      </c>
      <c r="I221" s="30">
        <f t="shared" si="12"/>
        <v>308269.09999999998</v>
      </c>
      <c r="J221" s="30"/>
      <c r="K221" s="35"/>
      <c r="L221" s="28"/>
      <c r="M221" s="44">
        <f t="shared" si="11"/>
        <v>0</v>
      </c>
      <c r="N221" s="47">
        <v>308269.09999999998</v>
      </c>
      <c r="O221" s="47" t="e">
        <f>O222+#REF!+#REF!+O224+O226+O228</f>
        <v>#REF!</v>
      </c>
      <c r="P221" s="62" t="e">
        <f t="shared" si="13"/>
        <v>#REF!</v>
      </c>
      <c r="Q221" s="56"/>
      <c r="R221" s="56">
        <v>4696.8999999999996</v>
      </c>
      <c r="S221" s="56">
        <v>7669.8</v>
      </c>
      <c r="T221" s="81">
        <v>293076.8</v>
      </c>
      <c r="U221" s="81">
        <v>293268.5</v>
      </c>
    </row>
    <row r="222" spans="1:21" ht="135" x14ac:dyDescent="0.25">
      <c r="A222" s="114" t="s">
        <v>132</v>
      </c>
      <c r="B222" s="90" t="s">
        <v>104</v>
      </c>
      <c r="C222" s="93" t="s">
        <v>102</v>
      </c>
      <c r="D222" s="93" t="s">
        <v>93</v>
      </c>
      <c r="E222" s="93" t="s">
        <v>211</v>
      </c>
      <c r="F222" s="93"/>
      <c r="G222" s="29">
        <v>14.6</v>
      </c>
      <c r="I222" s="30">
        <f t="shared" si="12"/>
        <v>14.6</v>
      </c>
      <c r="J222" s="30"/>
      <c r="K222" s="35"/>
      <c r="L222" s="28"/>
      <c r="M222" s="44">
        <f t="shared" si="11"/>
        <v>0</v>
      </c>
      <c r="N222" s="47">
        <v>14.6</v>
      </c>
      <c r="O222" s="47">
        <v>14.6</v>
      </c>
      <c r="P222" s="62">
        <f t="shared" si="13"/>
        <v>0</v>
      </c>
      <c r="Q222" s="56"/>
      <c r="R222" s="56"/>
      <c r="S222" s="56"/>
      <c r="T222" s="81">
        <v>15.2</v>
      </c>
      <c r="U222" s="81">
        <v>15.2</v>
      </c>
    </row>
    <row r="223" spans="1:21" ht="75" x14ac:dyDescent="0.25">
      <c r="A223" s="104" t="s">
        <v>28</v>
      </c>
      <c r="B223" s="90" t="s">
        <v>104</v>
      </c>
      <c r="C223" s="93" t="s">
        <v>102</v>
      </c>
      <c r="D223" s="93" t="s">
        <v>93</v>
      </c>
      <c r="E223" s="93" t="s">
        <v>211</v>
      </c>
      <c r="F223" s="93" t="s">
        <v>108</v>
      </c>
      <c r="G223" s="29">
        <v>14.6</v>
      </c>
      <c r="I223" s="30">
        <f t="shared" si="12"/>
        <v>14.6</v>
      </c>
      <c r="J223" s="28"/>
      <c r="K223" s="35"/>
      <c r="L223" s="28"/>
      <c r="M223" s="44">
        <f t="shared" si="11"/>
        <v>0</v>
      </c>
      <c r="N223" s="47">
        <v>14.6</v>
      </c>
      <c r="O223" s="47">
        <v>14.6</v>
      </c>
      <c r="P223" s="62">
        <f t="shared" si="13"/>
        <v>0</v>
      </c>
      <c r="Q223" s="56"/>
      <c r="R223" s="56"/>
      <c r="S223" s="56"/>
      <c r="T223" s="81">
        <v>15.2</v>
      </c>
      <c r="U223" s="81">
        <v>15.2</v>
      </c>
    </row>
    <row r="224" spans="1:21" ht="60" x14ac:dyDescent="0.25">
      <c r="A224" s="105" t="s">
        <v>27</v>
      </c>
      <c r="B224" s="90">
        <v>925</v>
      </c>
      <c r="C224" s="93" t="s">
        <v>102</v>
      </c>
      <c r="D224" s="93" t="s">
        <v>93</v>
      </c>
      <c r="E224" s="93" t="s">
        <v>212</v>
      </c>
      <c r="F224" s="98"/>
      <c r="G224" s="29">
        <v>109808.6</v>
      </c>
      <c r="I224" s="30">
        <f t="shared" si="12"/>
        <v>109808.6</v>
      </c>
      <c r="J224" s="28"/>
      <c r="K224" s="35">
        <v>-259.8</v>
      </c>
      <c r="L224" s="28"/>
      <c r="M224" s="44">
        <f t="shared" si="11"/>
        <v>-259.8</v>
      </c>
      <c r="N224" s="47">
        <v>109548.8</v>
      </c>
      <c r="O224" s="47">
        <v>109495.6</v>
      </c>
      <c r="P224" s="62">
        <f t="shared" si="13"/>
        <v>-53.19999999999709</v>
      </c>
      <c r="Q224" s="56"/>
      <c r="R224" s="56"/>
      <c r="S224" s="56">
        <v>7669.8</v>
      </c>
      <c r="T224" s="81">
        <v>80998.2</v>
      </c>
      <c r="U224" s="81">
        <v>80998.2</v>
      </c>
    </row>
    <row r="225" spans="1:21" ht="75" x14ac:dyDescent="0.25">
      <c r="A225" s="104" t="s">
        <v>28</v>
      </c>
      <c r="B225" s="90">
        <v>925</v>
      </c>
      <c r="C225" s="93" t="s">
        <v>102</v>
      </c>
      <c r="D225" s="93" t="s">
        <v>93</v>
      </c>
      <c r="E225" s="93" t="s">
        <v>212</v>
      </c>
      <c r="F225" s="93">
        <v>600</v>
      </c>
      <c r="G225" s="12">
        <v>109808.6</v>
      </c>
      <c r="I225" s="30">
        <f t="shared" si="12"/>
        <v>109808.6</v>
      </c>
      <c r="J225" s="28"/>
      <c r="K225" s="35">
        <v>-259.8</v>
      </c>
      <c r="L225" s="28"/>
      <c r="M225" s="44">
        <f t="shared" si="11"/>
        <v>-259.8</v>
      </c>
      <c r="N225" s="47">
        <v>109548.8</v>
      </c>
      <c r="O225" s="47">
        <v>109495.6</v>
      </c>
      <c r="P225" s="62">
        <f t="shared" si="13"/>
        <v>-53.19999999999709</v>
      </c>
      <c r="Q225" s="56"/>
      <c r="R225" s="56"/>
      <c r="S225" s="56">
        <v>7669.8</v>
      </c>
      <c r="T225" s="81">
        <v>80998.2</v>
      </c>
      <c r="U225" s="81">
        <v>80998.2</v>
      </c>
    </row>
    <row r="226" spans="1:21" ht="150" x14ac:dyDescent="0.25">
      <c r="A226" s="110" t="s">
        <v>253</v>
      </c>
      <c r="B226" s="90">
        <v>925</v>
      </c>
      <c r="C226" s="93" t="s">
        <v>102</v>
      </c>
      <c r="D226" s="93" t="s">
        <v>93</v>
      </c>
      <c r="E226" s="93" t="s">
        <v>254</v>
      </c>
      <c r="F226" s="93"/>
      <c r="G226" s="29">
        <v>191612.79999999999</v>
      </c>
      <c r="I226" s="30">
        <f t="shared" si="12"/>
        <v>191612.79999999999</v>
      </c>
      <c r="J226" s="28"/>
      <c r="K226" s="35"/>
      <c r="L226" s="28"/>
      <c r="M226" s="44">
        <f t="shared" si="11"/>
        <v>0</v>
      </c>
      <c r="N226" s="47">
        <v>191612.79999999999</v>
      </c>
      <c r="O226" s="47">
        <v>191612.79999999999</v>
      </c>
      <c r="P226" s="62">
        <f t="shared" si="13"/>
        <v>0</v>
      </c>
      <c r="Q226" s="56"/>
      <c r="R226" s="56">
        <v>4696.8999999999996</v>
      </c>
      <c r="S226" s="56"/>
      <c r="T226" s="81">
        <v>207258.1</v>
      </c>
      <c r="U226" s="81">
        <v>207258.1</v>
      </c>
    </row>
    <row r="227" spans="1:21" ht="75" x14ac:dyDescent="0.25">
      <c r="A227" s="104" t="s">
        <v>28</v>
      </c>
      <c r="B227" s="90">
        <v>925</v>
      </c>
      <c r="C227" s="93" t="s">
        <v>102</v>
      </c>
      <c r="D227" s="93" t="s">
        <v>93</v>
      </c>
      <c r="E227" s="93" t="s">
        <v>254</v>
      </c>
      <c r="F227" s="93">
        <v>600</v>
      </c>
      <c r="G227" s="12">
        <v>191612.79999999999</v>
      </c>
      <c r="I227" s="30">
        <f t="shared" si="12"/>
        <v>191612.79999999999</v>
      </c>
      <c r="J227" s="28"/>
      <c r="K227" s="35"/>
      <c r="L227" s="28"/>
      <c r="M227" s="44">
        <f t="shared" si="11"/>
        <v>0</v>
      </c>
      <c r="N227" s="47">
        <v>191612.79999999999</v>
      </c>
      <c r="O227" s="47">
        <v>191612.79999999999</v>
      </c>
      <c r="P227" s="62">
        <f t="shared" si="13"/>
        <v>0</v>
      </c>
      <c r="Q227" s="56"/>
      <c r="R227" s="56">
        <v>4696.8999999999996</v>
      </c>
      <c r="S227" s="56"/>
      <c r="T227" s="81">
        <v>207258.1</v>
      </c>
      <c r="U227" s="81">
        <v>207258.1</v>
      </c>
    </row>
    <row r="228" spans="1:21" ht="300" x14ac:dyDescent="0.25">
      <c r="A228" s="105" t="s">
        <v>70</v>
      </c>
      <c r="B228" s="90">
        <v>925</v>
      </c>
      <c r="C228" s="93" t="s">
        <v>102</v>
      </c>
      <c r="D228" s="93" t="s">
        <v>93</v>
      </c>
      <c r="E228" s="93" t="s">
        <v>250</v>
      </c>
      <c r="F228" s="93"/>
      <c r="G228" s="29">
        <v>4494.1000000000004</v>
      </c>
      <c r="I228" s="30">
        <f t="shared" si="12"/>
        <v>4494.1000000000004</v>
      </c>
      <c r="J228" s="28"/>
      <c r="K228" s="35"/>
      <c r="L228" s="28"/>
      <c r="M228" s="44">
        <f t="shared" si="11"/>
        <v>0</v>
      </c>
      <c r="N228" s="47">
        <v>4494.1000000000004</v>
      </c>
      <c r="O228" s="47">
        <v>4494.1000000000004</v>
      </c>
      <c r="P228" s="62">
        <f t="shared" si="13"/>
        <v>0</v>
      </c>
      <c r="Q228" s="56"/>
      <c r="R228" s="56"/>
      <c r="S228" s="56"/>
      <c r="T228" s="81">
        <v>4805.3</v>
      </c>
      <c r="U228" s="80">
        <v>4997</v>
      </c>
    </row>
    <row r="229" spans="1:21" ht="75" x14ac:dyDescent="0.25">
      <c r="A229" s="104" t="s">
        <v>28</v>
      </c>
      <c r="B229" s="90">
        <v>925</v>
      </c>
      <c r="C229" s="93" t="s">
        <v>102</v>
      </c>
      <c r="D229" s="93" t="s">
        <v>93</v>
      </c>
      <c r="E229" s="93" t="s">
        <v>250</v>
      </c>
      <c r="F229" s="93">
        <v>600</v>
      </c>
      <c r="G229" s="12">
        <v>4494.1000000000004</v>
      </c>
      <c r="I229" s="30">
        <f t="shared" si="12"/>
        <v>4494.1000000000004</v>
      </c>
      <c r="J229" s="28"/>
      <c r="K229" s="35"/>
      <c r="L229" s="28"/>
      <c r="M229" s="44">
        <f t="shared" si="11"/>
        <v>0</v>
      </c>
      <c r="N229" s="47">
        <v>4494.1000000000004</v>
      </c>
      <c r="O229" s="47">
        <v>4494.1000000000004</v>
      </c>
      <c r="P229" s="62">
        <f t="shared" si="13"/>
        <v>0</v>
      </c>
      <c r="Q229" s="56"/>
      <c r="R229" s="56"/>
      <c r="S229" s="56"/>
      <c r="T229" s="81">
        <v>4805.3</v>
      </c>
      <c r="U229" s="80">
        <v>4997</v>
      </c>
    </row>
    <row r="230" spans="1:21" ht="15.75" x14ac:dyDescent="0.25">
      <c r="A230" s="104" t="s">
        <v>72</v>
      </c>
      <c r="B230" s="90">
        <v>925</v>
      </c>
      <c r="C230" s="93" t="s">
        <v>102</v>
      </c>
      <c r="D230" s="93" t="s">
        <v>94</v>
      </c>
      <c r="E230" s="93"/>
      <c r="F230" s="93"/>
      <c r="G230" s="30">
        <v>422577</v>
      </c>
      <c r="H230">
        <v>730.4</v>
      </c>
      <c r="I230" s="30">
        <f t="shared" si="12"/>
        <v>423307.4</v>
      </c>
      <c r="J230" s="29">
        <v>5218.3999999999996</v>
      </c>
      <c r="K230" s="35" t="e">
        <f>K231+#REF!</f>
        <v>#REF!</v>
      </c>
      <c r="L230" s="28">
        <v>1720</v>
      </c>
      <c r="M230" s="44" t="e">
        <f t="shared" ref="M230:M263" si="14">J230+K230+L230</f>
        <v>#REF!</v>
      </c>
      <c r="N230" s="47">
        <v>425093.4</v>
      </c>
      <c r="O230" s="47">
        <v>424692.9</v>
      </c>
      <c r="P230" s="62">
        <f t="shared" si="13"/>
        <v>-400.5</v>
      </c>
      <c r="Q230" s="56">
        <v>859.2</v>
      </c>
      <c r="R230" s="56">
        <v>15687.8</v>
      </c>
      <c r="S230" s="56">
        <v>8075.6</v>
      </c>
      <c r="T230" s="81">
        <v>438559.9</v>
      </c>
      <c r="U230" s="81">
        <v>437577.6</v>
      </c>
    </row>
    <row r="231" spans="1:21" ht="60" x14ac:dyDescent="0.25">
      <c r="A231" s="105" t="s">
        <v>119</v>
      </c>
      <c r="B231" s="90">
        <v>925</v>
      </c>
      <c r="C231" s="93" t="s">
        <v>102</v>
      </c>
      <c r="D231" s="93" t="s">
        <v>94</v>
      </c>
      <c r="E231" s="93" t="s">
        <v>209</v>
      </c>
      <c r="F231" s="93"/>
      <c r="G231" s="30">
        <v>422577</v>
      </c>
      <c r="I231" s="30">
        <f t="shared" si="12"/>
        <v>422577</v>
      </c>
      <c r="J231" s="29">
        <v>5218.3999999999996</v>
      </c>
      <c r="K231" s="35" t="e">
        <f>K232+#REF!</f>
        <v>#REF!</v>
      </c>
      <c r="L231" s="28"/>
      <c r="M231" s="44" t="e">
        <f t="shared" si="14"/>
        <v>#REF!</v>
      </c>
      <c r="N231" s="47">
        <v>423373.4</v>
      </c>
      <c r="O231" s="47" t="e">
        <f>O232+#REF!</f>
        <v>#REF!</v>
      </c>
      <c r="P231" s="62" t="e">
        <f t="shared" si="13"/>
        <v>#REF!</v>
      </c>
      <c r="Q231" s="56">
        <v>859.2</v>
      </c>
      <c r="R231" s="56">
        <v>15687.8</v>
      </c>
      <c r="S231" s="56">
        <v>8075.6</v>
      </c>
      <c r="T231" s="81">
        <v>438559.9</v>
      </c>
      <c r="U231" s="81">
        <v>437577.6</v>
      </c>
    </row>
    <row r="232" spans="1:21" ht="45" x14ac:dyDescent="0.25">
      <c r="A232" s="105" t="s">
        <v>131</v>
      </c>
      <c r="B232" s="90">
        <v>925</v>
      </c>
      <c r="C232" s="93" t="s">
        <v>102</v>
      </c>
      <c r="D232" s="93" t="s">
        <v>94</v>
      </c>
      <c r="E232" s="93" t="s">
        <v>210</v>
      </c>
      <c r="F232" s="93"/>
      <c r="G232" s="30">
        <v>422577</v>
      </c>
      <c r="I232" s="30">
        <f t="shared" si="12"/>
        <v>422577</v>
      </c>
      <c r="J232" s="29">
        <v>5218.3999999999996</v>
      </c>
      <c r="K232" s="35" t="e">
        <f>#REF!+#REF!+#REF!+#REF!+K233+#REF!+#REF!+#REF!+K235+K239+K241+#REF!+#REF!</f>
        <v>#REF!</v>
      </c>
      <c r="L232" s="28"/>
      <c r="M232" s="44" t="e">
        <f t="shared" si="14"/>
        <v>#REF!</v>
      </c>
      <c r="N232" s="47">
        <v>423130</v>
      </c>
      <c r="O232" s="47">
        <v>424454.6</v>
      </c>
      <c r="P232" s="62">
        <f t="shared" si="13"/>
        <v>1324.5999999999767</v>
      </c>
      <c r="Q232" s="56">
        <v>859.2</v>
      </c>
      <c r="R232" s="56">
        <v>15687.8</v>
      </c>
      <c r="S232" s="56">
        <v>8075.6</v>
      </c>
      <c r="T232" s="81">
        <v>438559.9</v>
      </c>
      <c r="U232" s="81">
        <v>437577.6</v>
      </c>
    </row>
    <row r="233" spans="1:21" ht="135" x14ac:dyDescent="0.25">
      <c r="A233" s="114" t="s">
        <v>132</v>
      </c>
      <c r="B233" s="90" t="s">
        <v>104</v>
      </c>
      <c r="C233" s="93" t="s">
        <v>102</v>
      </c>
      <c r="D233" s="93" t="s">
        <v>94</v>
      </c>
      <c r="E233" s="93" t="s">
        <v>211</v>
      </c>
      <c r="F233" s="93"/>
      <c r="G233" s="29">
        <v>75.8</v>
      </c>
      <c r="I233" s="30">
        <f t="shared" si="12"/>
        <v>75.8</v>
      </c>
      <c r="J233" s="28"/>
      <c r="K233" s="35"/>
      <c r="L233" s="28"/>
      <c r="M233" s="44">
        <f t="shared" si="14"/>
        <v>0</v>
      </c>
      <c r="N233" s="47">
        <v>75.8</v>
      </c>
      <c r="O233" s="47">
        <v>75.8</v>
      </c>
      <c r="P233" s="62">
        <f t="shared" si="13"/>
        <v>0</v>
      </c>
      <c r="Q233" s="56"/>
      <c r="R233" s="56"/>
      <c r="S233" s="56"/>
      <c r="T233" s="81">
        <v>94.1</v>
      </c>
      <c r="U233" s="81">
        <v>94.1</v>
      </c>
    </row>
    <row r="234" spans="1:21" ht="75" x14ac:dyDescent="0.25">
      <c r="A234" s="104" t="s">
        <v>28</v>
      </c>
      <c r="B234" s="90" t="s">
        <v>104</v>
      </c>
      <c r="C234" s="93" t="s">
        <v>102</v>
      </c>
      <c r="D234" s="93" t="s">
        <v>94</v>
      </c>
      <c r="E234" s="93" t="s">
        <v>211</v>
      </c>
      <c r="F234" s="93" t="s">
        <v>108</v>
      </c>
      <c r="G234" s="29">
        <v>75.8</v>
      </c>
      <c r="I234" s="30">
        <f t="shared" si="12"/>
        <v>75.8</v>
      </c>
      <c r="J234" s="28"/>
      <c r="K234" s="35"/>
      <c r="L234" s="28"/>
      <c r="M234" s="44">
        <f t="shared" si="14"/>
        <v>0</v>
      </c>
      <c r="N234" s="47">
        <v>75.8</v>
      </c>
      <c r="O234" s="47">
        <v>75.8</v>
      </c>
      <c r="P234" s="62">
        <f t="shared" si="13"/>
        <v>0</v>
      </c>
      <c r="Q234" s="56"/>
      <c r="R234" s="56"/>
      <c r="S234" s="56"/>
      <c r="T234" s="81">
        <v>94.1</v>
      </c>
      <c r="U234" s="81">
        <v>94.1</v>
      </c>
    </row>
    <row r="235" spans="1:21" ht="60" x14ac:dyDescent="0.25">
      <c r="A235" s="105" t="s">
        <v>27</v>
      </c>
      <c r="B235" s="90">
        <v>925</v>
      </c>
      <c r="C235" s="93" t="s">
        <v>102</v>
      </c>
      <c r="D235" s="93" t="s">
        <v>94</v>
      </c>
      <c r="E235" s="93" t="s">
        <v>212</v>
      </c>
      <c r="F235" s="93"/>
      <c r="G235" s="29">
        <v>80807.899999999994</v>
      </c>
      <c r="I235" s="30">
        <f t="shared" si="12"/>
        <v>80807.899999999994</v>
      </c>
      <c r="J235" s="28"/>
      <c r="K235" s="35">
        <v>-1471.8</v>
      </c>
      <c r="L235" s="28"/>
      <c r="M235" s="44">
        <f t="shared" si="14"/>
        <v>-1471.8</v>
      </c>
      <c r="N235" s="47">
        <v>79336.100000000006</v>
      </c>
      <c r="O235" s="47">
        <v>77353.899999999994</v>
      </c>
      <c r="P235" s="62">
        <f t="shared" si="13"/>
        <v>-1982.2000000000116</v>
      </c>
      <c r="Q235" s="56"/>
      <c r="R235" s="56"/>
      <c r="S235" s="56">
        <v>7808.7</v>
      </c>
      <c r="T235" s="81">
        <v>79729.3</v>
      </c>
      <c r="U235" s="81">
        <v>79729.3</v>
      </c>
    </row>
    <row r="236" spans="1:21" ht="75" x14ac:dyDescent="0.25">
      <c r="A236" s="104" t="s">
        <v>28</v>
      </c>
      <c r="B236" s="90">
        <v>925</v>
      </c>
      <c r="C236" s="93" t="s">
        <v>102</v>
      </c>
      <c r="D236" s="93" t="s">
        <v>94</v>
      </c>
      <c r="E236" s="93" t="s">
        <v>212</v>
      </c>
      <c r="F236" s="93">
        <v>600</v>
      </c>
      <c r="G236" s="12">
        <v>80807.899999999994</v>
      </c>
      <c r="I236" s="30">
        <f t="shared" si="12"/>
        <v>80807.899999999994</v>
      </c>
      <c r="J236" s="28"/>
      <c r="K236" s="35">
        <v>-1471.8</v>
      </c>
      <c r="L236" s="28"/>
      <c r="M236" s="44">
        <f t="shared" si="14"/>
        <v>-1471.8</v>
      </c>
      <c r="N236" s="47">
        <v>79336.100000000006</v>
      </c>
      <c r="O236" s="47">
        <v>77353.899999999994</v>
      </c>
      <c r="P236" s="62">
        <f t="shared" si="13"/>
        <v>-1982.2000000000116</v>
      </c>
      <c r="Q236" s="56"/>
      <c r="R236" s="56"/>
      <c r="S236" s="56">
        <v>7808.7</v>
      </c>
      <c r="T236" s="81">
        <v>79729.3</v>
      </c>
      <c r="U236" s="81">
        <v>79729.3</v>
      </c>
    </row>
    <row r="237" spans="1:21" ht="15.75" x14ac:dyDescent="0.25">
      <c r="A237" s="104"/>
      <c r="B237" s="90">
        <v>925</v>
      </c>
      <c r="C237" s="93" t="s">
        <v>102</v>
      </c>
      <c r="D237" s="93" t="s">
        <v>94</v>
      </c>
      <c r="E237" s="93" t="s">
        <v>371</v>
      </c>
      <c r="F237" s="93"/>
      <c r="G237" s="12"/>
      <c r="I237" s="30"/>
      <c r="J237" s="28"/>
      <c r="K237" s="35"/>
      <c r="L237" s="28"/>
      <c r="M237" s="44"/>
      <c r="N237" s="47"/>
      <c r="O237" s="47"/>
      <c r="P237" s="62"/>
      <c r="Q237" s="56"/>
      <c r="R237" s="56"/>
      <c r="S237" s="56"/>
      <c r="T237" s="80">
        <v>1368</v>
      </c>
      <c r="U237" s="81"/>
    </row>
    <row r="238" spans="1:21" ht="75" x14ac:dyDescent="0.25">
      <c r="A238" s="104" t="s">
        <v>28</v>
      </c>
      <c r="B238" s="90">
        <v>925</v>
      </c>
      <c r="C238" s="93" t="s">
        <v>102</v>
      </c>
      <c r="D238" s="93" t="s">
        <v>94</v>
      </c>
      <c r="E238" s="93" t="s">
        <v>371</v>
      </c>
      <c r="F238" s="93" t="s">
        <v>108</v>
      </c>
      <c r="G238" s="12"/>
      <c r="I238" s="30"/>
      <c r="J238" s="28"/>
      <c r="K238" s="35"/>
      <c r="L238" s="28"/>
      <c r="M238" s="44"/>
      <c r="N238" s="47"/>
      <c r="O238" s="47"/>
      <c r="P238" s="62"/>
      <c r="Q238" s="56"/>
      <c r="R238" s="56"/>
      <c r="S238" s="56"/>
      <c r="T238" s="80">
        <v>1368</v>
      </c>
      <c r="U238" s="81"/>
    </row>
    <row r="239" spans="1:21" ht="300" x14ac:dyDescent="0.25">
      <c r="A239" s="105" t="s">
        <v>70</v>
      </c>
      <c r="B239" s="90">
        <v>925</v>
      </c>
      <c r="C239" s="93" t="s">
        <v>102</v>
      </c>
      <c r="D239" s="93" t="s">
        <v>94</v>
      </c>
      <c r="E239" s="93" t="s">
        <v>250</v>
      </c>
      <c r="F239" s="93"/>
      <c r="G239" s="29">
        <v>7413.5</v>
      </c>
      <c r="I239" s="30">
        <f t="shared" si="12"/>
        <v>7413.5</v>
      </c>
      <c r="J239" s="28"/>
      <c r="K239" s="35"/>
      <c r="L239" s="28"/>
      <c r="M239" s="44">
        <f t="shared" si="14"/>
        <v>0</v>
      </c>
      <c r="N239" s="47">
        <v>7413.5</v>
      </c>
      <c r="O239" s="47">
        <v>7413.5</v>
      </c>
      <c r="P239" s="62">
        <f t="shared" si="13"/>
        <v>0</v>
      </c>
      <c r="Q239" s="56"/>
      <c r="R239" s="56"/>
      <c r="S239" s="56"/>
      <c r="T239" s="81">
        <v>7962.8</v>
      </c>
      <c r="U239" s="81">
        <v>8279.5</v>
      </c>
    </row>
    <row r="240" spans="1:21" ht="30" x14ac:dyDescent="0.25">
      <c r="A240" s="104" t="s">
        <v>71</v>
      </c>
      <c r="B240" s="90">
        <v>925</v>
      </c>
      <c r="C240" s="93" t="s">
        <v>102</v>
      </c>
      <c r="D240" s="93" t="s">
        <v>94</v>
      </c>
      <c r="E240" s="93" t="s">
        <v>250</v>
      </c>
      <c r="F240" s="93">
        <v>600</v>
      </c>
      <c r="G240" s="12">
        <v>7413.5</v>
      </c>
      <c r="I240" s="30">
        <f t="shared" si="12"/>
        <v>7413.5</v>
      </c>
      <c r="J240" s="28"/>
      <c r="K240" s="35"/>
      <c r="L240" s="28"/>
      <c r="M240" s="44">
        <f t="shared" si="14"/>
        <v>0</v>
      </c>
      <c r="N240" s="47">
        <v>7413.5</v>
      </c>
      <c r="O240" s="47">
        <v>7413.5</v>
      </c>
      <c r="P240" s="62">
        <f t="shared" si="13"/>
        <v>0</v>
      </c>
      <c r="Q240" s="56"/>
      <c r="R240" s="56"/>
      <c r="S240" s="56"/>
      <c r="T240" s="81">
        <v>7962.8</v>
      </c>
      <c r="U240" s="81">
        <v>8279.5</v>
      </c>
    </row>
    <row r="241" spans="1:21" ht="150" x14ac:dyDescent="0.25">
      <c r="A241" s="110" t="s">
        <v>253</v>
      </c>
      <c r="B241" s="90">
        <v>925</v>
      </c>
      <c r="C241" s="93" t="s">
        <v>102</v>
      </c>
      <c r="D241" s="93" t="s">
        <v>94</v>
      </c>
      <c r="E241" s="93" t="s">
        <v>254</v>
      </c>
      <c r="F241" s="93"/>
      <c r="G241" s="29">
        <v>319721.7</v>
      </c>
      <c r="I241" s="30">
        <f t="shared" si="12"/>
        <v>319721.7</v>
      </c>
      <c r="J241" s="29">
        <v>5218.3999999999996</v>
      </c>
      <c r="K241" s="35">
        <v>-4802.1000000000004</v>
      </c>
      <c r="L241" s="28"/>
      <c r="M241" s="44">
        <f t="shared" si="14"/>
        <v>416.29999999999927</v>
      </c>
      <c r="N241" s="47">
        <v>320138</v>
      </c>
      <c r="O241" s="47">
        <v>320138</v>
      </c>
      <c r="P241" s="62">
        <f t="shared" si="13"/>
        <v>0</v>
      </c>
      <c r="Q241" s="56"/>
      <c r="R241" s="56">
        <v>3345.3</v>
      </c>
      <c r="S241" s="56"/>
      <c r="T241" s="81">
        <v>345871.6</v>
      </c>
      <c r="U241" s="81">
        <v>345871.6</v>
      </c>
    </row>
    <row r="242" spans="1:21" ht="75" x14ac:dyDescent="0.25">
      <c r="A242" s="104" t="s">
        <v>28</v>
      </c>
      <c r="B242" s="90">
        <v>925</v>
      </c>
      <c r="C242" s="93" t="s">
        <v>102</v>
      </c>
      <c r="D242" s="93" t="s">
        <v>94</v>
      </c>
      <c r="E242" s="93" t="s">
        <v>254</v>
      </c>
      <c r="F242" s="93">
        <v>600</v>
      </c>
      <c r="G242" s="12">
        <v>319721.7</v>
      </c>
      <c r="I242" s="30">
        <f t="shared" si="12"/>
        <v>319721.7</v>
      </c>
      <c r="J242" s="29">
        <v>5218.3999999999996</v>
      </c>
      <c r="K242" s="35">
        <v>-4802.1000000000004</v>
      </c>
      <c r="L242" s="28"/>
      <c r="M242" s="44">
        <f t="shared" si="14"/>
        <v>416.29999999999927</v>
      </c>
      <c r="N242" s="47">
        <v>320138</v>
      </c>
      <c r="O242" s="47">
        <v>320138</v>
      </c>
      <c r="P242" s="62">
        <f t="shared" si="13"/>
        <v>0</v>
      </c>
      <c r="Q242" s="56"/>
      <c r="R242" s="56">
        <v>3345.3</v>
      </c>
      <c r="S242" s="56"/>
      <c r="T242" s="81">
        <v>345871.6</v>
      </c>
      <c r="U242" s="81">
        <v>345871.6</v>
      </c>
    </row>
    <row r="243" spans="1:21" ht="120" x14ac:dyDescent="0.25">
      <c r="A243" s="104" t="s">
        <v>375</v>
      </c>
      <c r="B243" s="90" t="s">
        <v>104</v>
      </c>
      <c r="C243" s="93" t="s">
        <v>102</v>
      </c>
      <c r="D243" s="93" t="s">
        <v>94</v>
      </c>
      <c r="E243" s="93" t="s">
        <v>241</v>
      </c>
      <c r="F243" s="93"/>
      <c r="G243" s="12"/>
      <c r="I243" s="30"/>
      <c r="J243" s="28"/>
      <c r="K243" s="35"/>
      <c r="L243" s="28"/>
      <c r="M243" s="44"/>
      <c r="N243" s="47"/>
      <c r="O243" s="47"/>
      <c r="P243" s="62"/>
      <c r="Q243" s="56"/>
      <c r="R243" s="56"/>
      <c r="S243" s="56"/>
      <c r="T243" s="81">
        <v>1721.6</v>
      </c>
      <c r="U243" s="81">
        <v>1790.6</v>
      </c>
    </row>
    <row r="244" spans="1:21" ht="75" x14ac:dyDescent="0.25">
      <c r="A244" s="104" t="s">
        <v>28</v>
      </c>
      <c r="B244" s="90" t="s">
        <v>104</v>
      </c>
      <c r="C244" s="93" t="s">
        <v>102</v>
      </c>
      <c r="D244" s="93" t="s">
        <v>94</v>
      </c>
      <c r="E244" s="93" t="s">
        <v>241</v>
      </c>
      <c r="F244" s="93" t="s">
        <v>108</v>
      </c>
      <c r="G244" s="12"/>
      <c r="I244" s="30"/>
      <c r="J244" s="28"/>
      <c r="K244" s="35"/>
      <c r="L244" s="28"/>
      <c r="M244" s="44"/>
      <c r="N244" s="47"/>
      <c r="O244" s="47"/>
      <c r="P244" s="62"/>
      <c r="Q244" s="56"/>
      <c r="R244" s="56"/>
      <c r="S244" s="56"/>
      <c r="T244" s="81">
        <v>1721.6</v>
      </c>
      <c r="U244" s="81">
        <v>1790.6</v>
      </c>
    </row>
    <row r="245" spans="1:21" ht="180" x14ac:dyDescent="0.25">
      <c r="A245" s="104" t="s">
        <v>379</v>
      </c>
      <c r="B245" s="90">
        <v>925</v>
      </c>
      <c r="C245" s="93" t="s">
        <v>102</v>
      </c>
      <c r="D245" s="93" t="s">
        <v>94</v>
      </c>
      <c r="E245" s="93" t="s">
        <v>275</v>
      </c>
      <c r="F245" s="93"/>
      <c r="G245" s="29"/>
      <c r="I245" s="30"/>
      <c r="J245" s="28"/>
      <c r="K245" s="41">
        <v>65.900000000000006</v>
      </c>
      <c r="L245" s="28"/>
      <c r="M245" s="44">
        <f>J245+K245+L245</f>
        <v>65.900000000000006</v>
      </c>
      <c r="N245" s="47">
        <v>65.900000000000006</v>
      </c>
      <c r="O245" s="47">
        <v>65.900000000000006</v>
      </c>
      <c r="P245" s="62">
        <f>O245-N245</f>
        <v>0</v>
      </c>
      <c r="Q245" s="56"/>
      <c r="R245" s="56"/>
      <c r="S245" s="56"/>
      <c r="T245" s="81">
        <v>1812.5</v>
      </c>
      <c r="U245" s="81">
        <v>1812.5</v>
      </c>
    </row>
    <row r="246" spans="1:21" ht="60" x14ac:dyDescent="0.25">
      <c r="A246" s="105" t="s">
        <v>269</v>
      </c>
      <c r="B246" s="90">
        <v>925</v>
      </c>
      <c r="C246" s="93" t="s">
        <v>102</v>
      </c>
      <c r="D246" s="93" t="s">
        <v>94</v>
      </c>
      <c r="E246" s="93" t="s">
        <v>275</v>
      </c>
      <c r="F246" s="93" t="s">
        <v>95</v>
      </c>
      <c r="G246" s="29"/>
      <c r="I246" s="30"/>
      <c r="J246" s="28"/>
      <c r="K246" s="41">
        <v>65.900000000000006</v>
      </c>
      <c r="L246" s="28"/>
      <c r="M246" s="44">
        <f>J246+K246+L246</f>
        <v>65.900000000000006</v>
      </c>
      <c r="N246" s="47">
        <v>65.900000000000006</v>
      </c>
      <c r="O246" s="47">
        <v>65.900000000000006</v>
      </c>
      <c r="P246" s="62">
        <f>O246-N246</f>
        <v>0</v>
      </c>
      <c r="Q246" s="56"/>
      <c r="R246" s="56"/>
      <c r="S246" s="56"/>
      <c r="T246" s="81">
        <v>1812.5</v>
      </c>
      <c r="U246" s="81">
        <v>1812.5</v>
      </c>
    </row>
    <row r="247" spans="1:21" ht="30" x14ac:dyDescent="0.25">
      <c r="A247" s="104" t="s">
        <v>284</v>
      </c>
      <c r="B247" s="90" t="s">
        <v>104</v>
      </c>
      <c r="C247" s="93" t="s">
        <v>102</v>
      </c>
      <c r="D247" s="93" t="s">
        <v>106</v>
      </c>
      <c r="E247" s="93"/>
      <c r="F247" s="93"/>
      <c r="G247" s="29">
        <v>43482.1</v>
      </c>
      <c r="I247" s="30">
        <f t="shared" ref="I247:I311" si="15">SUM(G247:H247)</f>
        <v>43482.1</v>
      </c>
      <c r="J247" s="28"/>
      <c r="K247" s="35"/>
      <c r="L247" s="28"/>
      <c r="M247" s="44">
        <f t="shared" si="14"/>
        <v>0</v>
      </c>
      <c r="N247" s="47">
        <v>43482.1</v>
      </c>
      <c r="O247" s="47">
        <v>43544.6</v>
      </c>
      <c r="P247" s="62">
        <f t="shared" ref="P247:P282" si="16">O247-N247</f>
        <v>62.5</v>
      </c>
      <c r="Q247" s="56">
        <v>171</v>
      </c>
      <c r="R247" s="56">
        <v>4102.1000000000004</v>
      </c>
      <c r="S247" s="56">
        <v>1359.1</v>
      </c>
      <c r="T247" s="81">
        <v>50823.6</v>
      </c>
      <c r="U247" s="80">
        <v>50857</v>
      </c>
    </row>
    <row r="248" spans="1:21" ht="60" x14ac:dyDescent="0.25">
      <c r="A248" s="105" t="s">
        <v>119</v>
      </c>
      <c r="B248" s="90">
        <v>925</v>
      </c>
      <c r="C248" s="93" t="s">
        <v>102</v>
      </c>
      <c r="D248" s="93" t="s">
        <v>106</v>
      </c>
      <c r="E248" s="93" t="s">
        <v>209</v>
      </c>
      <c r="F248" s="93"/>
      <c r="G248" s="29">
        <v>43482.1</v>
      </c>
      <c r="I248" s="30">
        <f t="shared" si="15"/>
        <v>43482.1</v>
      </c>
      <c r="J248" s="28"/>
      <c r="K248" s="35"/>
      <c r="L248" s="28"/>
      <c r="M248" s="44">
        <f t="shared" si="14"/>
        <v>0</v>
      </c>
      <c r="N248" s="47">
        <v>43482.1</v>
      </c>
      <c r="O248" s="47">
        <v>43544.6</v>
      </c>
      <c r="P248" s="62">
        <f t="shared" si="16"/>
        <v>62.5</v>
      </c>
      <c r="Q248" s="56">
        <v>171</v>
      </c>
      <c r="R248" s="56">
        <v>4102.1000000000004</v>
      </c>
      <c r="S248" s="56">
        <v>1359.1</v>
      </c>
      <c r="T248" s="81">
        <v>50823.6</v>
      </c>
      <c r="U248" s="80">
        <v>50857</v>
      </c>
    </row>
    <row r="249" spans="1:21" ht="45" x14ac:dyDescent="0.25">
      <c r="A249" s="105" t="s">
        <v>131</v>
      </c>
      <c r="B249" s="90">
        <v>925</v>
      </c>
      <c r="C249" s="93" t="s">
        <v>102</v>
      </c>
      <c r="D249" s="93" t="s">
        <v>106</v>
      </c>
      <c r="E249" s="93" t="s">
        <v>210</v>
      </c>
      <c r="F249" s="93"/>
      <c r="G249" s="29">
        <v>43482.1</v>
      </c>
      <c r="I249" s="30">
        <f t="shared" si="15"/>
        <v>43482.1</v>
      </c>
      <c r="J249" s="28"/>
      <c r="K249" s="35"/>
      <c r="L249" s="28"/>
      <c r="M249" s="44">
        <f t="shared" si="14"/>
        <v>0</v>
      </c>
      <c r="N249" s="47">
        <v>43482.1</v>
      </c>
      <c r="O249" s="47">
        <v>43544.6</v>
      </c>
      <c r="P249" s="62">
        <f t="shared" si="16"/>
        <v>62.5</v>
      </c>
      <c r="Q249" s="56">
        <v>171</v>
      </c>
      <c r="R249" s="56">
        <v>4102.1000000000004</v>
      </c>
      <c r="S249" s="56">
        <v>1359.1</v>
      </c>
      <c r="T249" s="81">
        <v>50823.6</v>
      </c>
      <c r="U249" s="80">
        <v>50857</v>
      </c>
    </row>
    <row r="250" spans="1:21" ht="60" x14ac:dyDescent="0.25">
      <c r="A250" s="105" t="s">
        <v>27</v>
      </c>
      <c r="B250" s="90">
        <v>925</v>
      </c>
      <c r="C250" s="93" t="s">
        <v>102</v>
      </c>
      <c r="D250" s="93" t="s">
        <v>106</v>
      </c>
      <c r="E250" s="93" t="s">
        <v>212</v>
      </c>
      <c r="F250" s="93"/>
      <c r="G250" s="29">
        <v>42819.6</v>
      </c>
      <c r="I250" s="30">
        <f t="shared" si="15"/>
        <v>42819.6</v>
      </c>
      <c r="J250" s="28"/>
      <c r="K250" s="35"/>
      <c r="L250" s="28"/>
      <c r="M250" s="44">
        <f t="shared" si="14"/>
        <v>0</v>
      </c>
      <c r="N250" s="47">
        <v>42819.6</v>
      </c>
      <c r="O250" s="47">
        <v>42819.6</v>
      </c>
      <c r="P250" s="62">
        <f t="shared" si="16"/>
        <v>0</v>
      </c>
      <c r="Q250" s="56"/>
      <c r="R250" s="56"/>
      <c r="S250" s="56">
        <v>1359.1</v>
      </c>
      <c r="T250" s="81">
        <v>50103.199999999997</v>
      </c>
      <c r="U250" s="81">
        <v>50103.199999999997</v>
      </c>
    </row>
    <row r="251" spans="1:21" ht="75" x14ac:dyDescent="0.25">
      <c r="A251" s="104" t="s">
        <v>28</v>
      </c>
      <c r="B251" s="90">
        <v>925</v>
      </c>
      <c r="C251" s="93" t="s">
        <v>102</v>
      </c>
      <c r="D251" s="93" t="s">
        <v>106</v>
      </c>
      <c r="E251" s="93" t="s">
        <v>212</v>
      </c>
      <c r="F251" s="93">
        <v>600</v>
      </c>
      <c r="G251" s="12">
        <v>42819.6</v>
      </c>
      <c r="I251" s="30">
        <f t="shared" si="15"/>
        <v>42819.6</v>
      </c>
      <c r="J251" s="28"/>
      <c r="K251" s="35"/>
      <c r="L251" s="28"/>
      <c r="M251" s="44">
        <f t="shared" si="14"/>
        <v>0</v>
      </c>
      <c r="N251" s="47">
        <v>42819.6</v>
      </c>
      <c r="O251" s="47">
        <v>42819.6</v>
      </c>
      <c r="P251" s="62">
        <f t="shared" si="16"/>
        <v>0</v>
      </c>
      <c r="Q251" s="56"/>
      <c r="R251" s="56"/>
      <c r="S251" s="56">
        <v>1359.1</v>
      </c>
      <c r="T251" s="81">
        <v>50103.199999999997</v>
      </c>
      <c r="U251" s="81">
        <v>50103.199999999997</v>
      </c>
    </row>
    <row r="252" spans="1:21" ht="300" x14ac:dyDescent="0.25">
      <c r="A252" s="114" t="s">
        <v>70</v>
      </c>
      <c r="B252" s="90">
        <v>925</v>
      </c>
      <c r="C252" s="93" t="s">
        <v>102</v>
      </c>
      <c r="D252" s="93" t="s">
        <v>106</v>
      </c>
      <c r="E252" s="93" t="s">
        <v>250</v>
      </c>
      <c r="F252" s="93"/>
      <c r="G252" s="29">
        <v>662.5</v>
      </c>
      <c r="I252" s="30">
        <f t="shared" si="15"/>
        <v>662.5</v>
      </c>
      <c r="J252" s="28"/>
      <c r="K252" s="35"/>
      <c r="L252" s="28"/>
      <c r="M252" s="44">
        <f t="shared" si="14"/>
        <v>0</v>
      </c>
      <c r="N252" s="47">
        <v>662.5</v>
      </c>
      <c r="O252" s="47">
        <v>662.5</v>
      </c>
      <c r="P252" s="62">
        <f t="shared" si="16"/>
        <v>0</v>
      </c>
      <c r="Q252" s="56"/>
      <c r="R252" s="56"/>
      <c r="S252" s="56"/>
      <c r="T252" s="81">
        <v>720.4</v>
      </c>
      <c r="U252" s="81">
        <v>753.8</v>
      </c>
    </row>
    <row r="253" spans="1:21" ht="75" x14ac:dyDescent="0.25">
      <c r="A253" s="104" t="s">
        <v>28</v>
      </c>
      <c r="B253" s="90">
        <v>925</v>
      </c>
      <c r="C253" s="93" t="s">
        <v>102</v>
      </c>
      <c r="D253" s="93" t="s">
        <v>106</v>
      </c>
      <c r="E253" s="93" t="s">
        <v>250</v>
      </c>
      <c r="F253" s="93" t="s">
        <v>108</v>
      </c>
      <c r="G253" s="12">
        <v>662.5</v>
      </c>
      <c r="I253" s="30">
        <f t="shared" si="15"/>
        <v>662.5</v>
      </c>
      <c r="J253" s="28"/>
      <c r="K253" s="35"/>
      <c r="L253" s="28"/>
      <c r="M253" s="44">
        <f t="shared" si="14"/>
        <v>0</v>
      </c>
      <c r="N253" s="47">
        <v>662.5</v>
      </c>
      <c r="O253" s="47">
        <v>662.5</v>
      </c>
      <c r="P253" s="62">
        <f t="shared" si="16"/>
        <v>0</v>
      </c>
      <c r="Q253" s="56"/>
      <c r="R253" s="56"/>
      <c r="S253" s="56"/>
      <c r="T253" s="81">
        <v>720.4</v>
      </c>
      <c r="U253" s="81">
        <v>753.8</v>
      </c>
    </row>
    <row r="254" spans="1:21" ht="30" x14ac:dyDescent="0.25">
      <c r="A254" s="104" t="s">
        <v>87</v>
      </c>
      <c r="B254" s="90" t="s">
        <v>104</v>
      </c>
      <c r="C254" s="93" t="s">
        <v>102</v>
      </c>
      <c r="D254" s="93" t="s">
        <v>102</v>
      </c>
      <c r="E254" s="93"/>
      <c r="F254" s="93"/>
      <c r="G254" s="29">
        <v>2237.9</v>
      </c>
      <c r="I254" s="30">
        <f t="shared" si="15"/>
        <v>2237.9</v>
      </c>
      <c r="J254" s="29">
        <v>2244.6</v>
      </c>
      <c r="K254" s="35"/>
      <c r="L254" s="28"/>
      <c r="M254" s="44">
        <f t="shared" si="14"/>
        <v>2244.6</v>
      </c>
      <c r="N254" s="47">
        <v>4482.5</v>
      </c>
      <c r="O254" s="47">
        <v>4482.5</v>
      </c>
      <c r="P254" s="62">
        <f t="shared" si="16"/>
        <v>0</v>
      </c>
      <c r="Q254" s="56">
        <v>1148.8</v>
      </c>
      <c r="R254" s="56"/>
      <c r="S254" s="56"/>
      <c r="T254" s="81">
        <v>1981.4</v>
      </c>
      <c r="U254" s="81"/>
    </row>
    <row r="255" spans="1:21" ht="45" x14ac:dyDescent="0.25">
      <c r="A255" s="104" t="s">
        <v>135</v>
      </c>
      <c r="B255" s="90" t="s">
        <v>104</v>
      </c>
      <c r="C255" s="93" t="s">
        <v>102</v>
      </c>
      <c r="D255" s="93" t="s">
        <v>102</v>
      </c>
      <c r="E255" s="93" t="s">
        <v>196</v>
      </c>
      <c r="F255" s="93"/>
      <c r="G255" s="29">
        <v>2237.9</v>
      </c>
      <c r="I255" s="30">
        <f t="shared" si="15"/>
        <v>2237.9</v>
      </c>
      <c r="J255" s="29">
        <v>2244.6</v>
      </c>
      <c r="K255" s="35"/>
      <c r="L255" s="28"/>
      <c r="M255" s="44">
        <f t="shared" si="14"/>
        <v>2244.6</v>
      </c>
      <c r="N255" s="47">
        <v>4482.5</v>
      </c>
      <c r="O255" s="47">
        <v>4482.5</v>
      </c>
      <c r="P255" s="62">
        <f t="shared" si="16"/>
        <v>0</v>
      </c>
      <c r="Q255" s="56">
        <v>1148.8</v>
      </c>
      <c r="R255" s="56"/>
      <c r="S255" s="56"/>
      <c r="T255" s="81">
        <v>1981.4</v>
      </c>
      <c r="U255" s="81"/>
    </row>
    <row r="256" spans="1:21" ht="60" x14ac:dyDescent="0.25">
      <c r="A256" s="104" t="s">
        <v>136</v>
      </c>
      <c r="B256" s="90" t="s">
        <v>104</v>
      </c>
      <c r="C256" s="93" t="s">
        <v>102</v>
      </c>
      <c r="D256" s="93" t="s">
        <v>102</v>
      </c>
      <c r="E256" s="93" t="s">
        <v>197</v>
      </c>
      <c r="F256" s="93"/>
      <c r="G256" s="29">
        <v>2237.9</v>
      </c>
      <c r="I256" s="30">
        <f t="shared" si="15"/>
        <v>2237.9</v>
      </c>
      <c r="J256" s="29">
        <v>2244.6</v>
      </c>
      <c r="K256" s="35"/>
      <c r="L256" s="28"/>
      <c r="M256" s="44">
        <f t="shared" si="14"/>
        <v>2244.6</v>
      </c>
      <c r="N256" s="47">
        <v>4482.5</v>
      </c>
      <c r="O256" s="47">
        <v>4482.5</v>
      </c>
      <c r="P256" s="62">
        <f t="shared" si="16"/>
        <v>0</v>
      </c>
      <c r="Q256" s="56">
        <v>1148.8</v>
      </c>
      <c r="R256" s="56"/>
      <c r="S256" s="56"/>
      <c r="T256" s="81">
        <v>1981.4</v>
      </c>
      <c r="U256" s="81"/>
    </row>
    <row r="257" spans="1:21" ht="45" x14ac:dyDescent="0.25">
      <c r="A257" s="104" t="s">
        <v>137</v>
      </c>
      <c r="B257" s="90" t="s">
        <v>104</v>
      </c>
      <c r="C257" s="93" t="s">
        <v>102</v>
      </c>
      <c r="D257" s="93" t="s">
        <v>102</v>
      </c>
      <c r="E257" s="93" t="s">
        <v>198</v>
      </c>
      <c r="F257" s="93"/>
      <c r="G257" s="29">
        <v>2237.9</v>
      </c>
      <c r="I257" s="30">
        <f t="shared" si="15"/>
        <v>2237.9</v>
      </c>
      <c r="J257" s="28"/>
      <c r="K257" s="35"/>
      <c r="L257" s="28"/>
      <c r="M257" s="44">
        <f t="shared" si="14"/>
        <v>0</v>
      </c>
      <c r="N257" s="47">
        <v>2237.9</v>
      </c>
      <c r="O257" s="47">
        <v>2237.9</v>
      </c>
      <c r="P257" s="62">
        <f t="shared" si="16"/>
        <v>0</v>
      </c>
      <c r="Q257" s="56">
        <v>979.8</v>
      </c>
      <c r="R257" s="56"/>
      <c r="S257" s="56"/>
      <c r="T257" s="81">
        <v>1981.4</v>
      </c>
      <c r="U257" s="81"/>
    </row>
    <row r="258" spans="1:21" ht="75" x14ac:dyDescent="0.25">
      <c r="A258" s="104" t="s">
        <v>28</v>
      </c>
      <c r="B258" s="90" t="s">
        <v>104</v>
      </c>
      <c r="C258" s="93" t="s">
        <v>102</v>
      </c>
      <c r="D258" s="93" t="s">
        <v>102</v>
      </c>
      <c r="E258" s="93" t="s">
        <v>198</v>
      </c>
      <c r="F258" s="93" t="s">
        <v>108</v>
      </c>
      <c r="G258" s="29">
        <v>2237.9</v>
      </c>
      <c r="I258" s="30">
        <f t="shared" si="15"/>
        <v>2237.9</v>
      </c>
      <c r="J258" s="28"/>
      <c r="K258" s="35"/>
      <c r="L258" s="28"/>
      <c r="M258" s="44">
        <f t="shared" si="14"/>
        <v>0</v>
      </c>
      <c r="N258" s="47">
        <v>2237.9</v>
      </c>
      <c r="O258" s="47">
        <v>2237.9</v>
      </c>
      <c r="P258" s="62">
        <f t="shared" si="16"/>
        <v>0</v>
      </c>
      <c r="Q258" s="56">
        <v>979.8</v>
      </c>
      <c r="R258" s="56"/>
      <c r="S258" s="56"/>
      <c r="T258" s="81">
        <v>1981.4</v>
      </c>
      <c r="U258" s="81"/>
    </row>
    <row r="259" spans="1:21" ht="30" x14ac:dyDescent="0.25">
      <c r="A259" s="104" t="s">
        <v>73</v>
      </c>
      <c r="B259" s="90">
        <v>925</v>
      </c>
      <c r="C259" s="93" t="s">
        <v>102</v>
      </c>
      <c r="D259" s="93" t="s">
        <v>97</v>
      </c>
      <c r="E259" s="93"/>
      <c r="F259" s="93"/>
      <c r="G259" s="29">
        <v>35520.400000000001</v>
      </c>
      <c r="I259" s="30">
        <f t="shared" si="15"/>
        <v>35520.400000000001</v>
      </c>
      <c r="J259" s="28"/>
      <c r="K259" s="40">
        <v>5165.3</v>
      </c>
      <c r="L259" s="28"/>
      <c r="M259" s="44">
        <f t="shared" si="14"/>
        <v>5165.3</v>
      </c>
      <c r="N259" s="47">
        <v>40685.699999999997</v>
      </c>
      <c r="O259" s="47">
        <v>41116.300000000003</v>
      </c>
      <c r="P259" s="62">
        <f t="shared" si="16"/>
        <v>430.60000000000582</v>
      </c>
      <c r="Q259" s="56"/>
      <c r="R259" s="56"/>
      <c r="S259" s="56">
        <v>2992.4</v>
      </c>
      <c r="T259" s="81">
        <v>41626.5</v>
      </c>
      <c r="U259" s="81">
        <v>42546.6</v>
      </c>
    </row>
    <row r="260" spans="1:21" ht="60" x14ac:dyDescent="0.25">
      <c r="A260" s="105" t="s">
        <v>119</v>
      </c>
      <c r="B260" s="90">
        <v>925</v>
      </c>
      <c r="C260" s="93" t="s">
        <v>102</v>
      </c>
      <c r="D260" s="93" t="s">
        <v>97</v>
      </c>
      <c r="E260" s="93" t="s">
        <v>209</v>
      </c>
      <c r="F260" s="93"/>
      <c r="G260" s="29">
        <v>35520.400000000001</v>
      </c>
      <c r="I260" s="30">
        <f t="shared" si="15"/>
        <v>35520.400000000001</v>
      </c>
      <c r="J260" s="28"/>
      <c r="K260" s="35">
        <v>5165.3</v>
      </c>
      <c r="L260" s="28"/>
      <c r="M260" s="44">
        <f t="shared" si="14"/>
        <v>5165.3</v>
      </c>
      <c r="N260" s="47">
        <v>40685.699999999997</v>
      </c>
      <c r="O260" s="47">
        <v>41116.300000000003</v>
      </c>
      <c r="P260" s="62">
        <f t="shared" si="16"/>
        <v>430.60000000000582</v>
      </c>
      <c r="Q260" s="56"/>
      <c r="R260" s="56"/>
      <c r="S260" s="56">
        <v>2992.4</v>
      </c>
      <c r="T260" s="81">
        <v>41626.5</v>
      </c>
      <c r="U260" s="81">
        <v>42546.6</v>
      </c>
    </row>
    <row r="261" spans="1:21" ht="90" x14ac:dyDescent="0.25">
      <c r="A261" s="105" t="s">
        <v>133</v>
      </c>
      <c r="B261" s="90">
        <v>925</v>
      </c>
      <c r="C261" s="93" t="s">
        <v>102</v>
      </c>
      <c r="D261" s="93" t="s">
        <v>97</v>
      </c>
      <c r="E261" s="93" t="s">
        <v>215</v>
      </c>
      <c r="F261" s="93"/>
      <c r="G261" s="29">
        <v>35520.400000000001</v>
      </c>
      <c r="I261" s="30">
        <f t="shared" si="15"/>
        <v>35520.400000000001</v>
      </c>
      <c r="J261" s="28"/>
      <c r="K261" s="42" t="e">
        <f>K262+#REF!+K266+#REF!</f>
        <v>#REF!</v>
      </c>
      <c r="L261" s="28"/>
      <c r="M261" s="44" t="e">
        <f t="shared" si="14"/>
        <v>#REF!</v>
      </c>
      <c r="N261" s="47">
        <v>40619.599999999999</v>
      </c>
      <c r="O261" s="47" t="e">
        <f>O262+#REF!+O266+#REF!</f>
        <v>#REF!</v>
      </c>
      <c r="P261" s="62" t="e">
        <f t="shared" si="16"/>
        <v>#REF!</v>
      </c>
      <c r="Q261" s="56"/>
      <c r="R261" s="56"/>
      <c r="S261" s="56">
        <v>2992.4</v>
      </c>
      <c r="T261" s="81">
        <v>41626.5</v>
      </c>
      <c r="U261" s="81">
        <v>42546.6</v>
      </c>
    </row>
    <row r="262" spans="1:21" ht="45" x14ac:dyDescent="0.25">
      <c r="A262" s="104" t="s">
        <v>74</v>
      </c>
      <c r="B262" s="90">
        <v>925</v>
      </c>
      <c r="C262" s="93" t="s">
        <v>102</v>
      </c>
      <c r="D262" s="93" t="s">
        <v>97</v>
      </c>
      <c r="E262" s="93" t="s">
        <v>216</v>
      </c>
      <c r="F262" s="93"/>
      <c r="G262" s="29">
        <v>5230.8</v>
      </c>
      <c r="I262" s="30">
        <f t="shared" si="15"/>
        <v>5230.8</v>
      </c>
      <c r="J262" s="28"/>
      <c r="K262" s="41">
        <v>28.1</v>
      </c>
      <c r="L262" s="28"/>
      <c r="M262" s="44">
        <f t="shared" si="14"/>
        <v>28.1</v>
      </c>
      <c r="N262" s="47">
        <v>5258.9</v>
      </c>
      <c r="O262" s="47">
        <v>5259</v>
      </c>
      <c r="P262" s="62">
        <f t="shared" si="16"/>
        <v>0.1000000000003638</v>
      </c>
      <c r="Q262" s="56"/>
      <c r="R262" s="56"/>
      <c r="S262" s="56"/>
      <c r="T262" s="81">
        <v>5543.9</v>
      </c>
      <c r="U262" s="81">
        <v>5543.9</v>
      </c>
    </row>
    <row r="263" spans="1:21" ht="135" x14ac:dyDescent="0.25">
      <c r="A263" s="105" t="s">
        <v>13</v>
      </c>
      <c r="B263" s="90">
        <v>925</v>
      </c>
      <c r="C263" s="93" t="s">
        <v>102</v>
      </c>
      <c r="D263" s="93" t="s">
        <v>97</v>
      </c>
      <c r="E263" s="93" t="s">
        <v>216</v>
      </c>
      <c r="F263" s="93">
        <v>100</v>
      </c>
      <c r="G263" s="12">
        <v>5079.1000000000004</v>
      </c>
      <c r="I263" s="30">
        <f t="shared" si="15"/>
        <v>5079.1000000000004</v>
      </c>
      <c r="J263" s="28"/>
      <c r="K263" s="35">
        <v>-7.1</v>
      </c>
      <c r="L263" s="28"/>
      <c r="M263" s="44">
        <f t="shared" si="14"/>
        <v>-7.1</v>
      </c>
      <c r="N263" s="47">
        <v>5072</v>
      </c>
      <c r="O263" s="47">
        <v>5063.8999999999996</v>
      </c>
      <c r="P263" s="62">
        <f t="shared" si="16"/>
        <v>-8.1000000000003638</v>
      </c>
      <c r="Q263" s="56"/>
      <c r="R263" s="56"/>
      <c r="S263" s="56"/>
      <c r="T263" s="81">
        <v>5272.7</v>
      </c>
      <c r="U263" s="81">
        <v>5272.7</v>
      </c>
    </row>
    <row r="264" spans="1:21" ht="60" x14ac:dyDescent="0.25">
      <c r="A264" s="105" t="s">
        <v>269</v>
      </c>
      <c r="B264" s="90">
        <v>925</v>
      </c>
      <c r="C264" s="93" t="s">
        <v>102</v>
      </c>
      <c r="D264" s="93" t="s">
        <v>97</v>
      </c>
      <c r="E264" s="93" t="s">
        <v>216</v>
      </c>
      <c r="F264" s="93">
        <v>200</v>
      </c>
      <c r="G264" s="12">
        <v>140.5</v>
      </c>
      <c r="I264" s="30">
        <f t="shared" si="15"/>
        <v>140.5</v>
      </c>
      <c r="J264" s="28"/>
      <c r="K264" s="35">
        <v>43.6</v>
      </c>
      <c r="L264" s="28"/>
      <c r="M264" s="44">
        <f t="shared" ref="M264:M322" si="17">J264+K264+L264</f>
        <v>43.6</v>
      </c>
      <c r="N264" s="47">
        <v>184.1</v>
      </c>
      <c r="O264" s="47">
        <v>188.5</v>
      </c>
      <c r="P264" s="62">
        <f t="shared" si="16"/>
        <v>4.4000000000000057</v>
      </c>
      <c r="Q264" s="56"/>
      <c r="R264" s="56"/>
      <c r="S264" s="56"/>
      <c r="T264" s="81">
        <v>259.60000000000002</v>
      </c>
      <c r="U264" s="81">
        <v>259.60000000000002</v>
      </c>
    </row>
    <row r="265" spans="1:21" ht="15.75" x14ac:dyDescent="0.25">
      <c r="A265" s="106" t="s">
        <v>19</v>
      </c>
      <c r="B265" s="90">
        <v>925</v>
      </c>
      <c r="C265" s="93" t="s">
        <v>102</v>
      </c>
      <c r="D265" s="93" t="s">
        <v>97</v>
      </c>
      <c r="E265" s="93" t="s">
        <v>216</v>
      </c>
      <c r="F265" s="93">
        <v>800</v>
      </c>
      <c r="G265" s="12">
        <v>11.2</v>
      </c>
      <c r="I265" s="30">
        <f t="shared" si="15"/>
        <v>11.2</v>
      </c>
      <c r="J265" s="28"/>
      <c r="K265" s="35">
        <v>-8.4</v>
      </c>
      <c r="L265" s="28"/>
      <c r="M265" s="44">
        <f t="shared" si="17"/>
        <v>-8.4</v>
      </c>
      <c r="N265" s="47">
        <v>2.8</v>
      </c>
      <c r="O265" s="47">
        <v>6.5</v>
      </c>
      <c r="P265" s="62">
        <f t="shared" si="16"/>
        <v>3.7</v>
      </c>
      <c r="Q265" s="56"/>
      <c r="R265" s="56"/>
      <c r="S265" s="56"/>
      <c r="T265" s="81">
        <v>11.6</v>
      </c>
      <c r="U265" s="81">
        <v>11.6</v>
      </c>
    </row>
    <row r="266" spans="1:21" ht="60" x14ac:dyDescent="0.25">
      <c r="A266" s="105" t="s">
        <v>27</v>
      </c>
      <c r="B266" s="90">
        <v>925</v>
      </c>
      <c r="C266" s="93" t="s">
        <v>102</v>
      </c>
      <c r="D266" s="93" t="s">
        <v>97</v>
      </c>
      <c r="E266" s="93" t="s">
        <v>217</v>
      </c>
      <c r="F266" s="93"/>
      <c r="G266" s="29">
        <v>30289.599999999999</v>
      </c>
      <c r="I266" s="30">
        <f t="shared" si="15"/>
        <v>30289.599999999999</v>
      </c>
      <c r="J266" s="28"/>
      <c r="K266" s="42">
        <v>79</v>
      </c>
      <c r="L266" s="28"/>
      <c r="M266" s="44">
        <f t="shared" si="17"/>
        <v>79</v>
      </c>
      <c r="N266" s="47">
        <v>30368.6</v>
      </c>
      <c r="O266" s="47">
        <v>30368.799999999999</v>
      </c>
      <c r="P266" s="62">
        <f t="shared" si="16"/>
        <v>0.2000000000007276</v>
      </c>
      <c r="Q266" s="56"/>
      <c r="R266" s="56"/>
      <c r="S266" s="56">
        <v>2992.4</v>
      </c>
      <c r="T266" s="81">
        <v>36082.6</v>
      </c>
      <c r="U266" s="81">
        <v>36082.6</v>
      </c>
    </row>
    <row r="267" spans="1:21" ht="135" x14ac:dyDescent="0.25">
      <c r="A267" s="105" t="s">
        <v>13</v>
      </c>
      <c r="B267" s="90">
        <v>925</v>
      </c>
      <c r="C267" s="93" t="s">
        <v>102</v>
      </c>
      <c r="D267" s="93" t="s">
        <v>97</v>
      </c>
      <c r="E267" s="93" t="s">
        <v>217</v>
      </c>
      <c r="F267" s="93">
        <v>100</v>
      </c>
      <c r="G267" s="12">
        <v>25180.2</v>
      </c>
      <c r="I267" s="30">
        <f t="shared" si="15"/>
        <v>25180.2</v>
      </c>
      <c r="J267" s="28"/>
      <c r="K267" s="35">
        <v>825.7</v>
      </c>
      <c r="L267" s="28"/>
      <c r="M267" s="44">
        <f t="shared" si="17"/>
        <v>825.7</v>
      </c>
      <c r="N267" s="47">
        <v>26005.9</v>
      </c>
      <c r="O267" s="47">
        <v>24625.7</v>
      </c>
      <c r="P267" s="62">
        <f t="shared" si="16"/>
        <v>-1380.2000000000007</v>
      </c>
      <c r="Q267" s="56"/>
      <c r="R267" s="56"/>
      <c r="S267" s="56">
        <v>2992.4</v>
      </c>
      <c r="T267" s="81">
        <v>31694.9</v>
      </c>
      <c r="U267" s="81">
        <v>31694.9</v>
      </c>
    </row>
    <row r="268" spans="1:21" ht="60" x14ac:dyDescent="0.25">
      <c r="A268" s="105" t="s">
        <v>269</v>
      </c>
      <c r="B268" s="90">
        <v>925</v>
      </c>
      <c r="C268" s="93" t="s">
        <v>102</v>
      </c>
      <c r="D268" s="93" t="s">
        <v>97</v>
      </c>
      <c r="E268" s="93" t="s">
        <v>217</v>
      </c>
      <c r="F268" s="93">
        <v>200</v>
      </c>
      <c r="G268" s="12">
        <v>5032.8</v>
      </c>
      <c r="I268" s="30">
        <f t="shared" si="15"/>
        <v>5032.8</v>
      </c>
      <c r="J268" s="28"/>
      <c r="K268" s="35">
        <v>-680.1</v>
      </c>
      <c r="L268" s="28"/>
      <c r="M268" s="44">
        <f t="shared" si="17"/>
        <v>-680.1</v>
      </c>
      <c r="N268" s="47">
        <v>4352.7</v>
      </c>
      <c r="O268" s="47">
        <v>5704.3</v>
      </c>
      <c r="P268" s="62">
        <f t="shared" si="16"/>
        <v>1351.6000000000004</v>
      </c>
      <c r="Q268" s="56"/>
      <c r="R268" s="56"/>
      <c r="S268" s="56"/>
      <c r="T268" s="81">
        <v>4311.1000000000004</v>
      </c>
      <c r="U268" s="81">
        <v>4311.1000000000004</v>
      </c>
    </row>
    <row r="269" spans="1:21" ht="30" x14ac:dyDescent="0.25">
      <c r="A269" s="105" t="s">
        <v>19</v>
      </c>
      <c r="B269" s="90">
        <v>925</v>
      </c>
      <c r="C269" s="93" t="s">
        <v>102</v>
      </c>
      <c r="D269" s="93" t="s">
        <v>97</v>
      </c>
      <c r="E269" s="93" t="s">
        <v>217</v>
      </c>
      <c r="F269" s="93" t="s">
        <v>101</v>
      </c>
      <c r="G269" s="29">
        <v>76.599999999999994</v>
      </c>
      <c r="I269" s="30">
        <f t="shared" si="15"/>
        <v>76.599999999999994</v>
      </c>
      <c r="J269" s="28"/>
      <c r="K269" s="35">
        <v>-66.599999999999994</v>
      </c>
      <c r="L269" s="28"/>
      <c r="M269" s="44">
        <f t="shared" si="17"/>
        <v>-66.599999999999994</v>
      </c>
      <c r="N269" s="47">
        <v>10</v>
      </c>
      <c r="O269" s="47">
        <v>38.799999999999997</v>
      </c>
      <c r="P269" s="62">
        <f t="shared" si="16"/>
        <v>28.799999999999997</v>
      </c>
      <c r="Q269" s="56"/>
      <c r="R269" s="56"/>
      <c r="S269" s="56"/>
      <c r="T269" s="81">
        <v>76.599999999999994</v>
      </c>
      <c r="U269" s="81">
        <v>76.599999999999994</v>
      </c>
    </row>
    <row r="270" spans="1:21" ht="105" x14ac:dyDescent="0.25">
      <c r="A270" s="105" t="s">
        <v>390</v>
      </c>
      <c r="B270" s="90">
        <v>925</v>
      </c>
      <c r="C270" s="93" t="s">
        <v>102</v>
      </c>
      <c r="D270" s="93" t="s">
        <v>97</v>
      </c>
      <c r="E270" s="93" t="s">
        <v>389</v>
      </c>
      <c r="F270" s="93"/>
      <c r="G270" s="29"/>
      <c r="I270" s="30"/>
      <c r="J270" s="28"/>
      <c r="K270" s="35"/>
      <c r="L270" s="28"/>
      <c r="M270" s="44"/>
      <c r="N270" s="47"/>
      <c r="O270" s="47"/>
      <c r="P270" s="62"/>
      <c r="Q270" s="56"/>
      <c r="R270" s="56"/>
      <c r="S270" s="56"/>
      <c r="T270" s="81"/>
      <c r="U270" s="81">
        <v>920.1</v>
      </c>
    </row>
    <row r="271" spans="1:21" ht="60" x14ac:dyDescent="0.25">
      <c r="A271" s="105" t="s">
        <v>269</v>
      </c>
      <c r="B271" s="90">
        <v>925</v>
      </c>
      <c r="C271" s="93" t="s">
        <v>102</v>
      </c>
      <c r="D271" s="93" t="s">
        <v>97</v>
      </c>
      <c r="E271" s="93" t="s">
        <v>389</v>
      </c>
      <c r="F271" s="93" t="s">
        <v>95</v>
      </c>
      <c r="G271" s="29"/>
      <c r="I271" s="30"/>
      <c r="J271" s="28"/>
      <c r="K271" s="35"/>
      <c r="L271" s="28"/>
      <c r="M271" s="44"/>
      <c r="N271" s="47"/>
      <c r="O271" s="47"/>
      <c r="P271" s="62"/>
      <c r="Q271" s="56"/>
      <c r="R271" s="56"/>
      <c r="S271" s="56"/>
      <c r="T271" s="81"/>
      <c r="U271" s="81">
        <v>920.1</v>
      </c>
    </row>
    <row r="272" spans="1:21" ht="15.75" x14ac:dyDescent="0.25">
      <c r="A272" s="104" t="s">
        <v>48</v>
      </c>
      <c r="B272" s="90">
        <v>925</v>
      </c>
      <c r="C272" s="93">
        <v>10</v>
      </c>
      <c r="D272" s="93"/>
      <c r="E272" s="93"/>
      <c r="F272" s="93"/>
      <c r="G272" s="29">
        <v>5381.6</v>
      </c>
      <c r="I272" s="30">
        <f t="shared" si="15"/>
        <v>5381.6</v>
      </c>
      <c r="J272" s="28"/>
      <c r="K272" s="35"/>
      <c r="L272" s="28"/>
      <c r="M272" s="44">
        <f t="shared" si="17"/>
        <v>0</v>
      </c>
      <c r="N272" s="47">
        <v>5381.6</v>
      </c>
      <c r="O272" s="47">
        <v>5381.6</v>
      </c>
      <c r="P272" s="62">
        <f t="shared" si="16"/>
        <v>0</v>
      </c>
      <c r="Q272" s="56"/>
      <c r="R272" s="56"/>
      <c r="S272" s="56"/>
      <c r="T272" s="81">
        <v>4913.3999999999996</v>
      </c>
      <c r="U272" s="81">
        <v>4913.3999999999996</v>
      </c>
    </row>
    <row r="273" spans="1:21" ht="15.75" x14ac:dyDescent="0.25">
      <c r="A273" s="104" t="s">
        <v>75</v>
      </c>
      <c r="B273" s="90">
        <v>925</v>
      </c>
      <c r="C273" s="93">
        <v>10</v>
      </c>
      <c r="D273" s="93" t="s">
        <v>96</v>
      </c>
      <c r="E273" s="93"/>
      <c r="F273" s="93"/>
      <c r="G273" s="29">
        <v>5381.6</v>
      </c>
      <c r="I273" s="30">
        <f t="shared" si="15"/>
        <v>5381.6</v>
      </c>
      <c r="J273" s="28"/>
      <c r="K273" s="35"/>
      <c r="L273" s="28"/>
      <c r="M273" s="44">
        <f t="shared" si="17"/>
        <v>0</v>
      </c>
      <c r="N273" s="47">
        <v>5381.6</v>
      </c>
      <c r="O273" s="47">
        <v>5381.6</v>
      </c>
      <c r="P273" s="62">
        <f t="shared" si="16"/>
        <v>0</v>
      </c>
      <c r="Q273" s="56"/>
      <c r="R273" s="56"/>
      <c r="S273" s="56"/>
      <c r="T273" s="81">
        <v>4913.3999999999996</v>
      </c>
      <c r="U273" s="81">
        <v>4913.3999999999996</v>
      </c>
    </row>
    <row r="274" spans="1:21" ht="60" x14ac:dyDescent="0.25">
      <c r="A274" s="105" t="s">
        <v>119</v>
      </c>
      <c r="B274" s="90" t="s">
        <v>130</v>
      </c>
      <c r="C274" s="93" t="s">
        <v>107</v>
      </c>
      <c r="D274" s="93" t="s">
        <v>96</v>
      </c>
      <c r="E274" s="93" t="s">
        <v>209</v>
      </c>
      <c r="F274" s="93"/>
      <c r="G274" s="29">
        <v>5381.6</v>
      </c>
      <c r="I274" s="30">
        <f t="shared" si="15"/>
        <v>5381.6</v>
      </c>
      <c r="J274" s="28"/>
      <c r="K274" s="35"/>
      <c r="L274" s="28"/>
      <c r="M274" s="44">
        <f t="shared" si="17"/>
        <v>0</v>
      </c>
      <c r="N274" s="47">
        <v>5381.6</v>
      </c>
      <c r="O274" s="47">
        <v>5381.6</v>
      </c>
      <c r="P274" s="62">
        <f t="shared" si="16"/>
        <v>0</v>
      </c>
      <c r="Q274" s="56"/>
      <c r="R274" s="56"/>
      <c r="S274" s="56"/>
      <c r="T274" s="81">
        <v>4913.3999999999996</v>
      </c>
      <c r="U274" s="81">
        <v>4913.3999999999996</v>
      </c>
    </row>
    <row r="275" spans="1:21" ht="75" x14ac:dyDescent="0.25">
      <c r="A275" s="105" t="s">
        <v>120</v>
      </c>
      <c r="B275" s="90">
        <v>925</v>
      </c>
      <c r="C275" s="93">
        <v>10</v>
      </c>
      <c r="D275" s="93" t="s">
        <v>96</v>
      </c>
      <c r="E275" s="93" t="s">
        <v>210</v>
      </c>
      <c r="F275" s="93"/>
      <c r="G275" s="29">
        <v>5381.6</v>
      </c>
      <c r="I275" s="30">
        <f t="shared" si="15"/>
        <v>5381.6</v>
      </c>
      <c r="J275" s="28"/>
      <c r="K275" s="35"/>
      <c r="L275" s="28"/>
      <c r="M275" s="44">
        <f t="shared" si="17"/>
        <v>0</v>
      </c>
      <c r="N275" s="47">
        <v>5381.6</v>
      </c>
      <c r="O275" s="47">
        <v>5381.6</v>
      </c>
      <c r="P275" s="62">
        <f t="shared" si="16"/>
        <v>0</v>
      </c>
      <c r="Q275" s="56"/>
      <c r="R275" s="56"/>
      <c r="S275" s="56"/>
      <c r="T275" s="81">
        <v>4913.3999999999996</v>
      </c>
      <c r="U275" s="81">
        <v>4913.3999999999996</v>
      </c>
    </row>
    <row r="276" spans="1:21" ht="165" x14ac:dyDescent="0.25">
      <c r="A276" s="105" t="s">
        <v>382</v>
      </c>
      <c r="B276" s="90">
        <v>925</v>
      </c>
      <c r="C276" s="93">
        <v>10</v>
      </c>
      <c r="D276" s="93" t="s">
        <v>96</v>
      </c>
      <c r="E276" s="93" t="s">
        <v>243</v>
      </c>
      <c r="F276" s="93"/>
      <c r="G276" s="29">
        <v>5381.6</v>
      </c>
      <c r="I276" s="30">
        <f t="shared" si="15"/>
        <v>5381.6</v>
      </c>
      <c r="J276" s="28"/>
      <c r="K276" s="35"/>
      <c r="L276" s="28"/>
      <c r="M276" s="44">
        <f t="shared" si="17"/>
        <v>0</v>
      </c>
      <c r="N276" s="47">
        <v>5381.6</v>
      </c>
      <c r="O276" s="47">
        <v>5381.6</v>
      </c>
      <c r="P276" s="62">
        <f t="shared" si="16"/>
        <v>0</v>
      </c>
      <c r="Q276" s="56"/>
      <c r="R276" s="56"/>
      <c r="S276" s="56"/>
      <c r="T276" s="81">
        <v>4913.3999999999996</v>
      </c>
      <c r="U276" s="81">
        <v>4913.3999999999996</v>
      </c>
    </row>
    <row r="277" spans="1:21" ht="30" x14ac:dyDescent="0.25">
      <c r="A277" s="104" t="s">
        <v>47</v>
      </c>
      <c r="B277" s="90">
        <v>925</v>
      </c>
      <c r="C277" s="93">
        <v>10</v>
      </c>
      <c r="D277" s="93" t="s">
        <v>96</v>
      </c>
      <c r="E277" s="93" t="s">
        <v>243</v>
      </c>
      <c r="F277" s="93">
        <v>300</v>
      </c>
      <c r="G277" s="12">
        <v>5381.6</v>
      </c>
      <c r="I277" s="30">
        <f t="shared" si="15"/>
        <v>5381.6</v>
      </c>
      <c r="J277" s="28"/>
      <c r="K277" s="35">
        <v>-40.200000000000003</v>
      </c>
      <c r="L277" s="28"/>
      <c r="M277" s="44">
        <f t="shared" si="17"/>
        <v>-40.200000000000003</v>
      </c>
      <c r="N277" s="47">
        <v>5341.4</v>
      </c>
      <c r="O277" s="47">
        <v>5341.4</v>
      </c>
      <c r="P277" s="62">
        <f t="shared" si="16"/>
        <v>0</v>
      </c>
      <c r="Q277" s="56"/>
      <c r="R277" s="56"/>
      <c r="S277" s="56"/>
      <c r="T277" s="81">
        <v>4913.3999999999996</v>
      </c>
      <c r="U277" s="81">
        <v>4913.3999999999996</v>
      </c>
    </row>
    <row r="278" spans="1:21" ht="57" x14ac:dyDescent="0.25">
      <c r="A278" s="103" t="s">
        <v>76</v>
      </c>
      <c r="B278" s="89">
        <v>926</v>
      </c>
      <c r="C278" s="97"/>
      <c r="D278" s="97"/>
      <c r="E278" s="97"/>
      <c r="F278" s="97"/>
      <c r="G278" s="29">
        <v>77624.2</v>
      </c>
      <c r="I278" s="30">
        <f t="shared" si="15"/>
        <v>77624.2</v>
      </c>
      <c r="J278" s="30">
        <v>47</v>
      </c>
      <c r="K278" s="35"/>
      <c r="L278" s="28">
        <v>395.7</v>
      </c>
      <c r="M278" s="44">
        <f t="shared" si="17"/>
        <v>442.7</v>
      </c>
      <c r="N278" s="47">
        <v>78066.899999999994</v>
      </c>
      <c r="O278" s="47">
        <v>78066.899999999994</v>
      </c>
      <c r="P278" s="62">
        <f t="shared" si="16"/>
        <v>0</v>
      </c>
      <c r="Q278" s="56"/>
      <c r="R278" s="56"/>
      <c r="S278" s="56"/>
      <c r="T278" s="81">
        <v>80307.899999999994</v>
      </c>
      <c r="U278" s="81">
        <v>80062.5</v>
      </c>
    </row>
    <row r="279" spans="1:21" ht="15.75" x14ac:dyDescent="0.25">
      <c r="A279" s="104" t="s">
        <v>68</v>
      </c>
      <c r="B279" s="90">
        <v>926</v>
      </c>
      <c r="C279" s="93" t="s">
        <v>102</v>
      </c>
      <c r="D279" s="93"/>
      <c r="E279" s="93"/>
      <c r="F279" s="93"/>
      <c r="G279" s="29">
        <v>41465.699999999997</v>
      </c>
      <c r="I279" s="30">
        <f t="shared" si="15"/>
        <v>41465.699999999997</v>
      </c>
      <c r="J279" s="28"/>
      <c r="K279" s="35"/>
      <c r="L279" s="28"/>
      <c r="M279" s="44">
        <f t="shared" si="17"/>
        <v>0</v>
      </c>
      <c r="N279" s="47">
        <v>41465.699999999997</v>
      </c>
      <c r="O279" s="47">
        <v>41465.699999999997</v>
      </c>
      <c r="P279" s="62">
        <f t="shared" si="16"/>
        <v>0</v>
      </c>
      <c r="Q279" s="56"/>
      <c r="R279" s="56"/>
      <c r="S279" s="56"/>
      <c r="T279" s="81">
        <v>46026.8</v>
      </c>
      <c r="U279" s="81">
        <v>45820.2</v>
      </c>
    </row>
    <row r="280" spans="1:21" ht="30" x14ac:dyDescent="0.25">
      <c r="A280" s="104" t="s">
        <v>284</v>
      </c>
      <c r="B280" s="90">
        <v>926</v>
      </c>
      <c r="C280" s="93" t="s">
        <v>102</v>
      </c>
      <c r="D280" s="93" t="s">
        <v>106</v>
      </c>
      <c r="E280" s="93"/>
      <c r="F280" s="93"/>
      <c r="G280" s="29">
        <v>41265.699999999997</v>
      </c>
      <c r="I280" s="30">
        <f t="shared" si="15"/>
        <v>41265.699999999997</v>
      </c>
      <c r="J280" s="28"/>
      <c r="K280" s="35"/>
      <c r="L280" s="28"/>
      <c r="M280" s="44">
        <f t="shared" si="17"/>
        <v>0</v>
      </c>
      <c r="N280" s="47">
        <v>41265.699999999997</v>
      </c>
      <c r="O280" s="47">
        <v>41265.699999999997</v>
      </c>
      <c r="P280" s="62">
        <f t="shared" si="16"/>
        <v>0</v>
      </c>
      <c r="Q280" s="56"/>
      <c r="R280" s="56"/>
      <c r="S280" s="56"/>
      <c r="T280" s="81">
        <v>45826.8</v>
      </c>
      <c r="U280" s="81">
        <v>45850.2</v>
      </c>
    </row>
    <row r="281" spans="1:21" ht="45" x14ac:dyDescent="0.25">
      <c r="A281" s="98" t="s">
        <v>121</v>
      </c>
      <c r="B281" s="90">
        <v>926</v>
      </c>
      <c r="C281" s="93" t="s">
        <v>102</v>
      </c>
      <c r="D281" s="93" t="s">
        <v>106</v>
      </c>
      <c r="E281" s="93" t="s">
        <v>218</v>
      </c>
      <c r="F281" s="93"/>
      <c r="G281" s="29">
        <v>41265.699999999997</v>
      </c>
      <c r="I281" s="30">
        <f t="shared" si="15"/>
        <v>41265.699999999997</v>
      </c>
      <c r="J281" s="28"/>
      <c r="K281" s="35"/>
      <c r="L281" s="28"/>
      <c r="M281" s="44">
        <f t="shared" si="17"/>
        <v>0</v>
      </c>
      <c r="N281" s="47">
        <v>41265.699999999997</v>
      </c>
      <c r="O281" s="47">
        <v>41265.699999999997</v>
      </c>
      <c r="P281" s="62">
        <f t="shared" si="16"/>
        <v>0</v>
      </c>
      <c r="Q281" s="56"/>
      <c r="R281" s="56"/>
      <c r="S281" s="56"/>
      <c r="T281" s="81">
        <v>45826.8</v>
      </c>
      <c r="U281" s="81">
        <v>45850.2</v>
      </c>
    </row>
    <row r="282" spans="1:21" ht="30" x14ac:dyDescent="0.25">
      <c r="A282" s="98" t="s">
        <v>122</v>
      </c>
      <c r="B282" s="90">
        <v>926</v>
      </c>
      <c r="C282" s="93" t="s">
        <v>102</v>
      </c>
      <c r="D282" s="93" t="s">
        <v>106</v>
      </c>
      <c r="E282" s="93" t="s">
        <v>219</v>
      </c>
      <c r="F282" s="93"/>
      <c r="G282" s="29">
        <v>41265.699999999997</v>
      </c>
      <c r="I282" s="30">
        <f t="shared" si="15"/>
        <v>41265.699999999997</v>
      </c>
      <c r="J282" s="28"/>
      <c r="K282" s="35"/>
      <c r="L282" s="28"/>
      <c r="M282" s="44">
        <f t="shared" si="17"/>
        <v>0</v>
      </c>
      <c r="N282" s="47">
        <v>41265.699999999997</v>
      </c>
      <c r="O282" s="47">
        <v>41265.699999999997</v>
      </c>
      <c r="P282" s="62">
        <f t="shared" si="16"/>
        <v>0</v>
      </c>
      <c r="Q282" s="56"/>
      <c r="R282" s="56"/>
      <c r="S282" s="56"/>
      <c r="T282" s="81">
        <v>45826.8</v>
      </c>
      <c r="U282" s="81">
        <v>45850.2</v>
      </c>
    </row>
    <row r="283" spans="1:21" ht="60" x14ac:dyDescent="0.25">
      <c r="A283" s="105" t="s">
        <v>27</v>
      </c>
      <c r="B283" s="90">
        <v>926</v>
      </c>
      <c r="C283" s="93" t="s">
        <v>102</v>
      </c>
      <c r="D283" s="93" t="s">
        <v>106</v>
      </c>
      <c r="E283" s="93" t="s">
        <v>220</v>
      </c>
      <c r="F283" s="93"/>
      <c r="G283" s="29">
        <v>40695.4</v>
      </c>
      <c r="I283" s="30">
        <f t="shared" si="15"/>
        <v>40695.4</v>
      </c>
      <c r="J283" s="28"/>
      <c r="K283" s="35"/>
      <c r="L283" s="28"/>
      <c r="M283" s="44">
        <f t="shared" si="17"/>
        <v>0</v>
      </c>
      <c r="N283" s="47">
        <v>40695.4</v>
      </c>
      <c r="O283" s="47">
        <v>40695.4</v>
      </c>
      <c r="P283" s="62">
        <f t="shared" ref="P283:P346" si="18">O283-N283</f>
        <v>0</v>
      </c>
      <c r="Q283" s="56"/>
      <c r="R283" s="56"/>
      <c r="S283" s="56"/>
      <c r="T283" s="81">
        <v>45240.4</v>
      </c>
      <c r="U283" s="81">
        <v>45240.4</v>
      </c>
    </row>
    <row r="284" spans="1:21" ht="75" x14ac:dyDescent="0.25">
      <c r="A284" s="104" t="s">
        <v>28</v>
      </c>
      <c r="B284" s="90">
        <v>926</v>
      </c>
      <c r="C284" s="93" t="s">
        <v>102</v>
      </c>
      <c r="D284" s="93" t="s">
        <v>106</v>
      </c>
      <c r="E284" s="93" t="s">
        <v>220</v>
      </c>
      <c r="F284" s="93">
        <v>600</v>
      </c>
      <c r="G284" s="12">
        <v>40695.4</v>
      </c>
      <c r="I284" s="30">
        <f t="shared" si="15"/>
        <v>40695.4</v>
      </c>
      <c r="J284" s="28"/>
      <c r="K284" s="35"/>
      <c r="L284" s="28"/>
      <c r="M284" s="44">
        <f t="shared" si="17"/>
        <v>0</v>
      </c>
      <c r="N284" s="47">
        <v>40695.4</v>
      </c>
      <c r="O284" s="47">
        <v>40695.4</v>
      </c>
      <c r="P284" s="62">
        <f t="shared" si="18"/>
        <v>0</v>
      </c>
      <c r="Q284" s="56"/>
      <c r="R284" s="56"/>
      <c r="S284" s="56"/>
      <c r="T284" s="81">
        <v>45240.4</v>
      </c>
      <c r="U284" s="81">
        <v>45240.4</v>
      </c>
    </row>
    <row r="285" spans="1:21" ht="300" x14ac:dyDescent="0.25">
      <c r="A285" s="105" t="s">
        <v>381</v>
      </c>
      <c r="B285" s="90">
        <v>926</v>
      </c>
      <c r="C285" s="93" t="s">
        <v>102</v>
      </c>
      <c r="D285" s="93" t="s">
        <v>106</v>
      </c>
      <c r="E285" s="93" t="s">
        <v>249</v>
      </c>
      <c r="F285" s="93"/>
      <c r="G285" s="29">
        <v>570.29999999999995</v>
      </c>
      <c r="I285" s="30">
        <f t="shared" si="15"/>
        <v>570.29999999999995</v>
      </c>
      <c r="J285" s="28"/>
      <c r="K285" s="35"/>
      <c r="L285" s="28"/>
      <c r="M285" s="44">
        <f t="shared" si="17"/>
        <v>0</v>
      </c>
      <c r="N285" s="47">
        <v>570.29999999999995</v>
      </c>
      <c r="O285" s="47">
        <v>570.29999999999995</v>
      </c>
      <c r="P285" s="62">
        <f t="shared" si="18"/>
        <v>0</v>
      </c>
      <c r="Q285" s="56"/>
      <c r="R285" s="56"/>
      <c r="S285" s="56"/>
      <c r="T285" s="81">
        <v>586.4</v>
      </c>
      <c r="U285" s="81">
        <v>609.79999999999995</v>
      </c>
    </row>
    <row r="286" spans="1:21" ht="75" x14ac:dyDescent="0.25">
      <c r="A286" s="104" t="s">
        <v>28</v>
      </c>
      <c r="B286" s="90">
        <v>926</v>
      </c>
      <c r="C286" s="93" t="s">
        <v>102</v>
      </c>
      <c r="D286" s="93" t="s">
        <v>106</v>
      </c>
      <c r="E286" s="93" t="s">
        <v>249</v>
      </c>
      <c r="F286" s="93">
        <v>600</v>
      </c>
      <c r="G286" s="12">
        <v>570.29999999999995</v>
      </c>
      <c r="I286" s="30">
        <f t="shared" si="15"/>
        <v>570.29999999999995</v>
      </c>
      <c r="J286" s="28"/>
      <c r="K286" s="35"/>
      <c r="L286" s="28"/>
      <c r="M286" s="44">
        <f t="shared" si="17"/>
        <v>0</v>
      </c>
      <c r="N286" s="47">
        <v>570.29999999999995</v>
      </c>
      <c r="O286" s="47">
        <v>570.29999999999995</v>
      </c>
      <c r="P286" s="62">
        <f t="shared" si="18"/>
        <v>0</v>
      </c>
      <c r="Q286" s="56"/>
      <c r="R286" s="56"/>
      <c r="S286" s="56"/>
      <c r="T286" s="81">
        <v>586.4</v>
      </c>
      <c r="U286" s="81">
        <v>609.79999999999995</v>
      </c>
    </row>
    <row r="287" spans="1:21" ht="30" x14ac:dyDescent="0.25">
      <c r="A287" s="104" t="s">
        <v>87</v>
      </c>
      <c r="B287" s="90" t="s">
        <v>105</v>
      </c>
      <c r="C287" s="93" t="s">
        <v>102</v>
      </c>
      <c r="D287" s="93" t="s">
        <v>102</v>
      </c>
      <c r="E287" s="93"/>
      <c r="F287" s="93"/>
      <c r="G287" s="30">
        <v>200</v>
      </c>
      <c r="I287" s="30">
        <f t="shared" si="15"/>
        <v>200</v>
      </c>
      <c r="J287" s="28"/>
      <c r="K287" s="35"/>
      <c r="L287" s="28"/>
      <c r="M287" s="44">
        <f t="shared" si="17"/>
        <v>0</v>
      </c>
      <c r="N287" s="47">
        <v>200</v>
      </c>
      <c r="O287" s="47">
        <v>200</v>
      </c>
      <c r="P287" s="62">
        <f t="shared" si="18"/>
        <v>0</v>
      </c>
      <c r="Q287" s="56"/>
      <c r="R287" s="56"/>
      <c r="S287" s="56"/>
      <c r="T287" s="80">
        <v>200</v>
      </c>
      <c r="U287" s="81"/>
    </row>
    <row r="288" spans="1:21" ht="45" x14ac:dyDescent="0.25">
      <c r="A288" s="104" t="s">
        <v>135</v>
      </c>
      <c r="B288" s="90" t="s">
        <v>105</v>
      </c>
      <c r="C288" s="93" t="s">
        <v>102</v>
      </c>
      <c r="D288" s="93" t="s">
        <v>102</v>
      </c>
      <c r="E288" s="93" t="s">
        <v>196</v>
      </c>
      <c r="F288" s="93"/>
      <c r="G288" s="30">
        <v>200</v>
      </c>
      <c r="I288" s="30">
        <f t="shared" si="15"/>
        <v>200</v>
      </c>
      <c r="J288" s="28"/>
      <c r="K288" s="35"/>
      <c r="L288" s="28"/>
      <c r="M288" s="44">
        <f t="shared" si="17"/>
        <v>0</v>
      </c>
      <c r="N288" s="47">
        <v>200</v>
      </c>
      <c r="O288" s="47">
        <v>200</v>
      </c>
      <c r="P288" s="62">
        <f t="shared" si="18"/>
        <v>0</v>
      </c>
      <c r="Q288" s="56"/>
      <c r="R288" s="56"/>
      <c r="S288" s="56"/>
      <c r="T288" s="80">
        <v>200</v>
      </c>
      <c r="U288" s="81"/>
    </row>
    <row r="289" spans="1:21" ht="60" x14ac:dyDescent="0.25">
      <c r="A289" s="104" t="s">
        <v>136</v>
      </c>
      <c r="B289" s="90" t="s">
        <v>105</v>
      </c>
      <c r="C289" s="93" t="s">
        <v>102</v>
      </c>
      <c r="D289" s="93" t="s">
        <v>102</v>
      </c>
      <c r="E289" s="93" t="s">
        <v>197</v>
      </c>
      <c r="F289" s="93"/>
      <c r="G289" s="30">
        <v>200</v>
      </c>
      <c r="I289" s="30">
        <f t="shared" si="15"/>
        <v>200</v>
      </c>
      <c r="J289" s="28"/>
      <c r="K289" s="35"/>
      <c r="L289" s="28"/>
      <c r="M289" s="44">
        <f t="shared" si="17"/>
        <v>0</v>
      </c>
      <c r="N289" s="47">
        <v>200</v>
      </c>
      <c r="O289" s="47">
        <v>200</v>
      </c>
      <c r="P289" s="62">
        <f t="shared" si="18"/>
        <v>0</v>
      </c>
      <c r="Q289" s="56"/>
      <c r="R289" s="56"/>
      <c r="S289" s="56"/>
      <c r="T289" s="80">
        <v>200</v>
      </c>
      <c r="U289" s="81"/>
    </row>
    <row r="290" spans="1:21" ht="45" x14ac:dyDescent="0.25">
      <c r="A290" s="104" t="s">
        <v>137</v>
      </c>
      <c r="B290" s="90" t="s">
        <v>105</v>
      </c>
      <c r="C290" s="93" t="s">
        <v>102</v>
      </c>
      <c r="D290" s="93" t="s">
        <v>102</v>
      </c>
      <c r="E290" s="93" t="s">
        <v>198</v>
      </c>
      <c r="F290" s="93"/>
      <c r="G290" s="30">
        <v>200</v>
      </c>
      <c r="I290" s="30">
        <f t="shared" si="15"/>
        <v>200</v>
      </c>
      <c r="J290" s="28"/>
      <c r="K290" s="35"/>
      <c r="L290" s="28"/>
      <c r="M290" s="44">
        <f t="shared" si="17"/>
        <v>0</v>
      </c>
      <c r="N290" s="47">
        <v>200</v>
      </c>
      <c r="O290" s="47">
        <v>200</v>
      </c>
      <c r="P290" s="62">
        <f t="shared" si="18"/>
        <v>0</v>
      </c>
      <c r="Q290" s="56"/>
      <c r="R290" s="56"/>
      <c r="S290" s="56"/>
      <c r="T290" s="80">
        <v>200</v>
      </c>
      <c r="U290" s="81"/>
    </row>
    <row r="291" spans="1:21" ht="60" x14ac:dyDescent="0.25">
      <c r="A291" s="105" t="s">
        <v>269</v>
      </c>
      <c r="B291" s="90" t="s">
        <v>105</v>
      </c>
      <c r="C291" s="93" t="s">
        <v>102</v>
      </c>
      <c r="D291" s="93" t="s">
        <v>102</v>
      </c>
      <c r="E291" s="93" t="s">
        <v>198</v>
      </c>
      <c r="F291" s="93" t="s">
        <v>95</v>
      </c>
      <c r="G291" s="30">
        <v>200</v>
      </c>
      <c r="I291" s="30">
        <f t="shared" si="15"/>
        <v>200</v>
      </c>
      <c r="J291" s="28"/>
      <c r="K291" s="35"/>
      <c r="L291" s="28"/>
      <c r="M291" s="44">
        <f t="shared" si="17"/>
        <v>0</v>
      </c>
      <c r="N291" s="47">
        <v>200</v>
      </c>
      <c r="O291" s="47">
        <v>200</v>
      </c>
      <c r="P291" s="62">
        <f t="shared" si="18"/>
        <v>0</v>
      </c>
      <c r="Q291" s="56"/>
      <c r="R291" s="56"/>
      <c r="S291" s="56"/>
      <c r="T291" s="80">
        <v>200</v>
      </c>
      <c r="U291" s="81"/>
    </row>
    <row r="292" spans="1:21" ht="45" x14ac:dyDescent="0.25">
      <c r="A292" s="104" t="s">
        <v>77</v>
      </c>
      <c r="B292" s="90">
        <v>926</v>
      </c>
      <c r="C292" s="93" t="s">
        <v>99</v>
      </c>
      <c r="D292" s="93"/>
      <c r="E292" s="93"/>
      <c r="F292" s="93"/>
      <c r="G292" s="29">
        <v>36158.5</v>
      </c>
      <c r="I292" s="30">
        <f t="shared" si="15"/>
        <v>36158.5</v>
      </c>
      <c r="J292" s="30">
        <v>47</v>
      </c>
      <c r="K292" s="35"/>
      <c r="L292" s="28">
        <v>395.7</v>
      </c>
      <c r="M292" s="44">
        <f t="shared" si="17"/>
        <v>442.7</v>
      </c>
      <c r="N292" s="47">
        <v>36601.199999999997</v>
      </c>
      <c r="O292" s="47">
        <v>36601.199999999997</v>
      </c>
      <c r="P292" s="62">
        <f t="shared" si="18"/>
        <v>0</v>
      </c>
      <c r="Q292" s="56"/>
      <c r="R292" s="56"/>
      <c r="S292" s="56"/>
      <c r="T292" s="81">
        <v>34281.1</v>
      </c>
      <c r="U292" s="81">
        <v>34212.300000000003</v>
      </c>
    </row>
    <row r="293" spans="1:21" ht="15.75" x14ac:dyDescent="0.25">
      <c r="A293" s="104" t="s">
        <v>78</v>
      </c>
      <c r="B293" s="90">
        <v>926</v>
      </c>
      <c r="C293" s="93" t="s">
        <v>99</v>
      </c>
      <c r="D293" s="93" t="s">
        <v>93</v>
      </c>
      <c r="E293" s="93"/>
      <c r="F293" s="93"/>
      <c r="G293" s="29">
        <v>30386.3</v>
      </c>
      <c r="I293" s="30">
        <f t="shared" si="15"/>
        <v>30386.3</v>
      </c>
      <c r="J293" s="30">
        <v>47</v>
      </c>
      <c r="K293" s="35">
        <v>-153.30000000000001</v>
      </c>
      <c r="L293" s="28"/>
      <c r="M293" s="44">
        <f t="shared" si="17"/>
        <v>-106.30000000000001</v>
      </c>
      <c r="N293" s="47">
        <v>30280</v>
      </c>
      <c r="O293" s="47">
        <v>30280</v>
      </c>
      <c r="P293" s="62">
        <f t="shared" si="18"/>
        <v>0</v>
      </c>
      <c r="Q293" s="56"/>
      <c r="R293" s="56"/>
      <c r="S293" s="56"/>
      <c r="T293" s="81">
        <v>29308.6</v>
      </c>
      <c r="U293" s="81">
        <v>29239.8</v>
      </c>
    </row>
    <row r="294" spans="1:21" ht="45" x14ac:dyDescent="0.25">
      <c r="A294" s="98" t="s">
        <v>121</v>
      </c>
      <c r="B294" s="90">
        <v>926</v>
      </c>
      <c r="C294" s="93" t="s">
        <v>99</v>
      </c>
      <c r="D294" s="93" t="s">
        <v>93</v>
      </c>
      <c r="E294" s="93" t="s">
        <v>218</v>
      </c>
      <c r="F294" s="93"/>
      <c r="G294" s="29">
        <v>30386.3</v>
      </c>
      <c r="I294" s="30">
        <f t="shared" si="15"/>
        <v>30386.3</v>
      </c>
      <c r="J294" s="30">
        <v>47</v>
      </c>
      <c r="K294" s="35">
        <v>-153.30000000000001</v>
      </c>
      <c r="L294" s="28"/>
      <c r="M294" s="44">
        <f t="shared" si="17"/>
        <v>-106.30000000000001</v>
      </c>
      <c r="N294" s="47">
        <v>30280</v>
      </c>
      <c r="O294" s="47">
        <v>30280</v>
      </c>
      <c r="P294" s="62">
        <f t="shared" si="18"/>
        <v>0</v>
      </c>
      <c r="Q294" s="56"/>
      <c r="R294" s="56"/>
      <c r="S294" s="56"/>
      <c r="T294" s="80">
        <v>29308.6</v>
      </c>
      <c r="U294" s="80">
        <v>29239.8</v>
      </c>
    </row>
    <row r="295" spans="1:21" ht="30" x14ac:dyDescent="0.25">
      <c r="A295" s="98" t="s">
        <v>122</v>
      </c>
      <c r="B295" s="90" t="s">
        <v>105</v>
      </c>
      <c r="C295" s="93" t="s">
        <v>99</v>
      </c>
      <c r="D295" s="93" t="s">
        <v>93</v>
      </c>
      <c r="E295" s="93" t="s">
        <v>219</v>
      </c>
      <c r="F295" s="93"/>
      <c r="G295" s="29">
        <v>26094.400000000001</v>
      </c>
      <c r="I295" s="30">
        <f t="shared" si="15"/>
        <v>26094.400000000001</v>
      </c>
      <c r="J295" s="30">
        <v>47</v>
      </c>
      <c r="K295" s="35">
        <v>-153.30000000000001</v>
      </c>
      <c r="L295" s="28"/>
      <c r="M295" s="44">
        <f t="shared" si="17"/>
        <v>-106.30000000000001</v>
      </c>
      <c r="N295" s="47">
        <v>25988.1</v>
      </c>
      <c r="O295" s="47">
        <v>25988.1</v>
      </c>
      <c r="P295" s="62">
        <f t="shared" si="18"/>
        <v>0</v>
      </c>
      <c r="Q295" s="56"/>
      <c r="R295" s="56"/>
      <c r="S295" s="56"/>
      <c r="T295" s="81">
        <v>25445.5</v>
      </c>
      <c r="U295" s="81">
        <v>25376.7</v>
      </c>
    </row>
    <row r="296" spans="1:21" ht="60" x14ac:dyDescent="0.25">
      <c r="A296" s="105" t="s">
        <v>27</v>
      </c>
      <c r="B296" s="90" t="s">
        <v>105</v>
      </c>
      <c r="C296" s="93" t="s">
        <v>99</v>
      </c>
      <c r="D296" s="93" t="s">
        <v>93</v>
      </c>
      <c r="E296" s="93" t="s">
        <v>220</v>
      </c>
      <c r="F296" s="93"/>
      <c r="G296" s="29">
        <v>25733.5</v>
      </c>
      <c r="I296" s="30">
        <f t="shared" si="15"/>
        <v>25733.5</v>
      </c>
      <c r="J296" s="28"/>
      <c r="K296" s="35">
        <v>-153.30000000000001</v>
      </c>
      <c r="L296" s="28"/>
      <c r="M296" s="44">
        <f t="shared" si="17"/>
        <v>-153.30000000000001</v>
      </c>
      <c r="N296" s="47">
        <v>25580.2</v>
      </c>
      <c r="O296" s="47">
        <v>25580.2</v>
      </c>
      <c r="P296" s="62">
        <f t="shared" si="18"/>
        <v>0</v>
      </c>
      <c r="Q296" s="56"/>
      <c r="R296" s="56"/>
      <c r="S296" s="56"/>
      <c r="T296" s="81">
        <v>24936.5</v>
      </c>
      <c r="U296" s="81">
        <v>24936.5</v>
      </c>
    </row>
    <row r="297" spans="1:21" ht="75" x14ac:dyDescent="0.25">
      <c r="A297" s="104" t="s">
        <v>28</v>
      </c>
      <c r="B297" s="90">
        <v>926</v>
      </c>
      <c r="C297" s="93" t="s">
        <v>99</v>
      </c>
      <c r="D297" s="93" t="s">
        <v>93</v>
      </c>
      <c r="E297" s="93" t="s">
        <v>220</v>
      </c>
      <c r="F297" s="93" t="s">
        <v>108</v>
      </c>
      <c r="G297" s="29">
        <v>25733.5</v>
      </c>
      <c r="I297" s="30">
        <f t="shared" si="15"/>
        <v>25733.5</v>
      </c>
      <c r="J297" s="28"/>
      <c r="K297" s="35">
        <v>-153.30000000000001</v>
      </c>
      <c r="L297" s="28"/>
      <c r="M297" s="44">
        <f t="shared" si="17"/>
        <v>-153.30000000000001</v>
      </c>
      <c r="N297" s="47">
        <v>25580.2</v>
      </c>
      <c r="O297" s="47">
        <v>25580.2</v>
      </c>
      <c r="P297" s="62">
        <f t="shared" si="18"/>
        <v>0</v>
      </c>
      <c r="Q297" s="56"/>
      <c r="R297" s="56"/>
      <c r="S297" s="56"/>
      <c r="T297" s="81">
        <v>24936.5</v>
      </c>
      <c r="U297" s="81">
        <v>24936.5</v>
      </c>
    </row>
    <row r="298" spans="1:21" ht="105" x14ac:dyDescent="0.25">
      <c r="A298" s="104" t="s">
        <v>277</v>
      </c>
      <c r="B298" s="90" t="s">
        <v>105</v>
      </c>
      <c r="C298" s="93" t="s">
        <v>99</v>
      </c>
      <c r="D298" s="93" t="s">
        <v>93</v>
      </c>
      <c r="E298" s="93" t="s">
        <v>276</v>
      </c>
      <c r="F298" s="93"/>
      <c r="G298" s="29">
        <v>360.9</v>
      </c>
      <c r="I298" s="30">
        <f t="shared" si="15"/>
        <v>360.9</v>
      </c>
      <c r="J298" s="28"/>
      <c r="K298" s="35"/>
      <c r="L298" s="28"/>
      <c r="M298" s="44">
        <f t="shared" si="17"/>
        <v>0</v>
      </c>
      <c r="N298" s="47">
        <v>360.9</v>
      </c>
      <c r="O298" s="47">
        <v>360.9</v>
      </c>
      <c r="P298" s="62">
        <f t="shared" si="18"/>
        <v>0</v>
      </c>
      <c r="Q298" s="56"/>
      <c r="R298" s="56"/>
      <c r="S298" s="56"/>
      <c r="T298" s="81">
        <v>440.2</v>
      </c>
      <c r="U298" s="81">
        <v>440.2</v>
      </c>
    </row>
    <row r="299" spans="1:21" ht="75" x14ac:dyDescent="0.25">
      <c r="A299" s="104" t="s">
        <v>28</v>
      </c>
      <c r="B299" s="90" t="s">
        <v>105</v>
      </c>
      <c r="C299" s="93" t="s">
        <v>99</v>
      </c>
      <c r="D299" s="93" t="s">
        <v>93</v>
      </c>
      <c r="E299" s="93" t="s">
        <v>336</v>
      </c>
      <c r="F299" s="93" t="s">
        <v>108</v>
      </c>
      <c r="G299" s="29">
        <v>360.9</v>
      </c>
      <c r="I299" s="30">
        <f t="shared" si="15"/>
        <v>360.9</v>
      </c>
      <c r="J299" s="28"/>
      <c r="K299" s="35"/>
      <c r="L299" s="28"/>
      <c r="M299" s="44">
        <f t="shared" si="17"/>
        <v>0</v>
      </c>
      <c r="N299" s="47">
        <v>360.9</v>
      </c>
      <c r="O299" s="47">
        <v>360.9</v>
      </c>
      <c r="P299" s="62">
        <f t="shared" si="18"/>
        <v>0</v>
      </c>
      <c r="Q299" s="56"/>
      <c r="R299" s="56"/>
      <c r="S299" s="56"/>
      <c r="T299" s="81">
        <v>440.2</v>
      </c>
      <c r="U299" s="81">
        <v>440.2</v>
      </c>
    </row>
    <row r="300" spans="1:21" ht="135" x14ac:dyDescent="0.25">
      <c r="A300" s="104" t="s">
        <v>364</v>
      </c>
      <c r="B300" s="90" t="s">
        <v>105</v>
      </c>
      <c r="C300" s="93" t="s">
        <v>99</v>
      </c>
      <c r="D300" s="93" t="s">
        <v>93</v>
      </c>
      <c r="E300" s="93" t="s">
        <v>340</v>
      </c>
      <c r="F300" s="93"/>
      <c r="G300" s="29"/>
      <c r="I300" s="30"/>
      <c r="J300" s="30">
        <v>47</v>
      </c>
      <c r="K300" s="35"/>
      <c r="L300" s="28"/>
      <c r="M300" s="44">
        <f t="shared" si="17"/>
        <v>47</v>
      </c>
      <c r="N300" s="47">
        <v>47</v>
      </c>
      <c r="O300" s="47">
        <v>47</v>
      </c>
      <c r="P300" s="62">
        <f t="shared" si="18"/>
        <v>0</v>
      </c>
      <c r="Q300" s="56"/>
      <c r="R300" s="56"/>
      <c r="S300" s="56"/>
      <c r="T300" s="81">
        <v>32.200000000000003</v>
      </c>
      <c r="U300" s="81"/>
    </row>
    <row r="301" spans="1:21" ht="75" x14ac:dyDescent="0.25">
      <c r="A301" s="104" t="s">
        <v>28</v>
      </c>
      <c r="B301" s="90" t="s">
        <v>105</v>
      </c>
      <c r="C301" s="93" t="s">
        <v>99</v>
      </c>
      <c r="D301" s="93" t="s">
        <v>93</v>
      </c>
      <c r="E301" s="93" t="s">
        <v>340</v>
      </c>
      <c r="F301" s="93" t="s">
        <v>108</v>
      </c>
      <c r="G301" s="29"/>
      <c r="I301" s="30"/>
      <c r="J301" s="30">
        <v>47</v>
      </c>
      <c r="K301" s="35"/>
      <c r="L301" s="28"/>
      <c r="M301" s="44">
        <f t="shared" si="17"/>
        <v>47</v>
      </c>
      <c r="N301" s="47">
        <v>47</v>
      </c>
      <c r="O301" s="47">
        <v>47</v>
      </c>
      <c r="P301" s="62">
        <f t="shared" si="18"/>
        <v>0</v>
      </c>
      <c r="Q301" s="56"/>
      <c r="R301" s="56"/>
      <c r="S301" s="56"/>
      <c r="T301" s="81">
        <v>32.200000000000003</v>
      </c>
      <c r="U301" s="81"/>
    </row>
    <row r="302" spans="1:21" ht="165" x14ac:dyDescent="0.25">
      <c r="A302" s="104" t="s">
        <v>385</v>
      </c>
      <c r="B302" s="90" t="s">
        <v>105</v>
      </c>
      <c r="C302" s="93" t="s">
        <v>99</v>
      </c>
      <c r="D302" s="93" t="s">
        <v>93</v>
      </c>
      <c r="E302" s="93" t="s">
        <v>340</v>
      </c>
      <c r="F302" s="93"/>
      <c r="G302" s="29"/>
      <c r="I302" s="30"/>
      <c r="J302" s="30"/>
      <c r="K302" s="35"/>
      <c r="L302" s="28"/>
      <c r="M302" s="44"/>
      <c r="N302" s="47"/>
      <c r="O302" s="47"/>
      <c r="P302" s="62"/>
      <c r="Q302" s="56"/>
      <c r="R302" s="56"/>
      <c r="S302" s="56"/>
      <c r="T302" s="81">
        <v>36.6</v>
      </c>
      <c r="U302" s="81"/>
    </row>
    <row r="303" spans="1:21" ht="75" x14ac:dyDescent="0.25">
      <c r="A303" s="104" t="s">
        <v>28</v>
      </c>
      <c r="B303" s="90" t="s">
        <v>105</v>
      </c>
      <c r="C303" s="93" t="s">
        <v>99</v>
      </c>
      <c r="D303" s="93" t="s">
        <v>93</v>
      </c>
      <c r="E303" s="93" t="s">
        <v>340</v>
      </c>
      <c r="F303" s="93" t="s">
        <v>108</v>
      </c>
      <c r="G303" s="29"/>
      <c r="I303" s="30"/>
      <c r="J303" s="30"/>
      <c r="K303" s="35"/>
      <c r="L303" s="28"/>
      <c r="M303" s="44"/>
      <c r="N303" s="47"/>
      <c r="O303" s="47"/>
      <c r="P303" s="62"/>
      <c r="Q303" s="56"/>
      <c r="R303" s="56"/>
      <c r="S303" s="56"/>
      <c r="T303" s="81">
        <v>36.6</v>
      </c>
      <c r="U303" s="81"/>
    </row>
    <row r="304" spans="1:21" ht="30" x14ac:dyDescent="0.25">
      <c r="A304" s="98" t="s">
        <v>262</v>
      </c>
      <c r="B304" s="90" t="s">
        <v>105</v>
      </c>
      <c r="C304" s="93" t="s">
        <v>99</v>
      </c>
      <c r="D304" s="93" t="s">
        <v>93</v>
      </c>
      <c r="E304" s="93" t="s">
        <v>221</v>
      </c>
      <c r="F304" s="93"/>
      <c r="G304" s="29">
        <v>4291.8999999999996</v>
      </c>
      <c r="I304" s="30">
        <f t="shared" si="15"/>
        <v>4291.8999999999996</v>
      </c>
      <c r="J304" s="28"/>
      <c r="K304" s="35"/>
      <c r="L304" s="28"/>
      <c r="M304" s="44">
        <f t="shared" si="17"/>
        <v>0</v>
      </c>
      <c r="N304" s="47">
        <v>4291.8999999999996</v>
      </c>
      <c r="O304" s="47">
        <v>4291.8999999999996</v>
      </c>
      <c r="P304" s="62">
        <f t="shared" si="18"/>
        <v>0</v>
      </c>
      <c r="Q304" s="56"/>
      <c r="R304" s="56"/>
      <c r="S304" s="56"/>
      <c r="T304" s="81">
        <v>3863.1</v>
      </c>
      <c r="U304" s="81">
        <v>3863.1</v>
      </c>
    </row>
    <row r="305" spans="1:21" ht="60" x14ac:dyDescent="0.25">
      <c r="A305" s="105" t="s">
        <v>27</v>
      </c>
      <c r="B305" s="90">
        <v>926</v>
      </c>
      <c r="C305" s="93" t="s">
        <v>99</v>
      </c>
      <c r="D305" s="93" t="s">
        <v>93</v>
      </c>
      <c r="E305" s="93" t="s">
        <v>222</v>
      </c>
      <c r="F305" s="93"/>
      <c r="G305" s="29">
        <v>4244.3</v>
      </c>
      <c r="I305" s="30">
        <f t="shared" si="15"/>
        <v>4244.3</v>
      </c>
      <c r="J305" s="28"/>
      <c r="K305" s="35"/>
      <c r="L305" s="28"/>
      <c r="M305" s="44">
        <f t="shared" si="17"/>
        <v>0</v>
      </c>
      <c r="N305" s="47">
        <v>4244.3</v>
      </c>
      <c r="O305" s="47">
        <v>4244.3</v>
      </c>
      <c r="P305" s="62">
        <f t="shared" si="18"/>
        <v>0</v>
      </c>
      <c r="Q305" s="56"/>
      <c r="R305" s="56"/>
      <c r="S305" s="56"/>
      <c r="T305" s="81">
        <v>3813.3</v>
      </c>
      <c r="U305" s="81">
        <v>3813.3</v>
      </c>
    </row>
    <row r="306" spans="1:21" ht="75" x14ac:dyDescent="0.25">
      <c r="A306" s="104" t="s">
        <v>28</v>
      </c>
      <c r="B306" s="90">
        <v>926</v>
      </c>
      <c r="C306" s="93" t="s">
        <v>99</v>
      </c>
      <c r="D306" s="93" t="s">
        <v>93</v>
      </c>
      <c r="E306" s="93" t="s">
        <v>222</v>
      </c>
      <c r="F306" s="93" t="s">
        <v>108</v>
      </c>
      <c r="G306" s="29">
        <v>4244.3</v>
      </c>
      <c r="I306" s="30">
        <f t="shared" si="15"/>
        <v>4244.3</v>
      </c>
      <c r="J306" s="28"/>
      <c r="K306" s="35"/>
      <c r="L306" s="28"/>
      <c r="M306" s="44">
        <f t="shared" si="17"/>
        <v>0</v>
      </c>
      <c r="N306" s="47">
        <v>4244.3</v>
      </c>
      <c r="O306" s="47">
        <v>4244.3</v>
      </c>
      <c r="P306" s="62">
        <f t="shared" si="18"/>
        <v>0</v>
      </c>
      <c r="Q306" s="56"/>
      <c r="R306" s="56"/>
      <c r="S306" s="56"/>
      <c r="T306" s="81">
        <v>3813.3</v>
      </c>
      <c r="U306" s="81">
        <v>3813.3</v>
      </c>
    </row>
    <row r="307" spans="1:21" ht="105" x14ac:dyDescent="0.25">
      <c r="A307" s="104" t="s">
        <v>277</v>
      </c>
      <c r="B307" s="90" t="s">
        <v>105</v>
      </c>
      <c r="C307" s="93" t="s">
        <v>99</v>
      </c>
      <c r="D307" s="93" t="s">
        <v>93</v>
      </c>
      <c r="E307" s="93" t="s">
        <v>278</v>
      </c>
      <c r="F307" s="93"/>
      <c r="G307" s="29">
        <v>47.6</v>
      </c>
      <c r="I307" s="30">
        <f t="shared" si="15"/>
        <v>47.6</v>
      </c>
      <c r="J307" s="28"/>
      <c r="K307" s="35"/>
      <c r="L307" s="28"/>
      <c r="M307" s="44">
        <f t="shared" si="17"/>
        <v>0</v>
      </c>
      <c r="N307" s="47">
        <v>47.6</v>
      </c>
      <c r="O307" s="47">
        <v>47.6</v>
      </c>
      <c r="P307" s="62">
        <f t="shared" si="18"/>
        <v>0</v>
      </c>
      <c r="Q307" s="56"/>
      <c r="R307" s="56"/>
      <c r="S307" s="56"/>
      <c r="T307" s="81">
        <v>49.8</v>
      </c>
      <c r="U307" s="81">
        <v>49.8</v>
      </c>
    </row>
    <row r="308" spans="1:21" ht="75" x14ac:dyDescent="0.25">
      <c r="A308" s="104" t="s">
        <v>28</v>
      </c>
      <c r="B308" s="90" t="s">
        <v>105</v>
      </c>
      <c r="C308" s="93" t="s">
        <v>99</v>
      </c>
      <c r="D308" s="93" t="s">
        <v>93</v>
      </c>
      <c r="E308" s="93" t="s">
        <v>278</v>
      </c>
      <c r="F308" s="93" t="s">
        <v>108</v>
      </c>
      <c r="G308" s="29">
        <v>47.6</v>
      </c>
      <c r="I308" s="30">
        <f t="shared" si="15"/>
        <v>47.6</v>
      </c>
      <c r="J308" s="28"/>
      <c r="K308" s="35"/>
      <c r="L308" s="28"/>
      <c r="M308" s="44">
        <f t="shared" si="17"/>
        <v>0</v>
      </c>
      <c r="N308" s="47">
        <v>47.6</v>
      </c>
      <c r="O308" s="47">
        <v>47.6</v>
      </c>
      <c r="P308" s="62">
        <f t="shared" si="18"/>
        <v>0</v>
      </c>
      <c r="Q308" s="56"/>
      <c r="R308" s="56"/>
      <c r="S308" s="56"/>
      <c r="T308" s="81">
        <v>49.8</v>
      </c>
      <c r="U308" s="81">
        <v>49.8</v>
      </c>
    </row>
    <row r="309" spans="1:21" ht="30" x14ac:dyDescent="0.25">
      <c r="A309" s="104" t="s">
        <v>79</v>
      </c>
      <c r="B309" s="90">
        <v>926</v>
      </c>
      <c r="C309" s="93" t="s">
        <v>99</v>
      </c>
      <c r="D309" s="93" t="s">
        <v>96</v>
      </c>
      <c r="E309" s="93"/>
      <c r="F309" s="93"/>
      <c r="G309" s="29">
        <v>5772.2</v>
      </c>
      <c r="I309" s="30">
        <f t="shared" si="15"/>
        <v>5772.2</v>
      </c>
      <c r="J309" s="28"/>
      <c r="K309" s="35">
        <v>153.30000000000001</v>
      </c>
      <c r="L309" s="28">
        <v>395.7</v>
      </c>
      <c r="M309" s="44">
        <f t="shared" si="17"/>
        <v>549</v>
      </c>
      <c r="N309" s="47">
        <v>6321.2</v>
      </c>
      <c r="O309" s="47">
        <v>6321.2</v>
      </c>
      <c r="P309" s="62">
        <f t="shared" si="18"/>
        <v>0</v>
      </c>
      <c r="Q309" s="56"/>
      <c r="R309" s="56"/>
      <c r="S309" s="56"/>
      <c r="T309" s="81">
        <v>4972.5</v>
      </c>
      <c r="U309" s="81">
        <v>4972.5</v>
      </c>
    </row>
    <row r="310" spans="1:21" ht="45" x14ac:dyDescent="0.25">
      <c r="A310" s="98" t="s">
        <v>121</v>
      </c>
      <c r="B310" s="90" t="s">
        <v>105</v>
      </c>
      <c r="C310" s="93" t="s">
        <v>99</v>
      </c>
      <c r="D310" s="93" t="s">
        <v>96</v>
      </c>
      <c r="E310" s="93" t="s">
        <v>218</v>
      </c>
      <c r="F310" s="93"/>
      <c r="G310" s="29">
        <v>5772.2</v>
      </c>
      <c r="I310" s="30">
        <f t="shared" si="15"/>
        <v>5772.2</v>
      </c>
      <c r="J310" s="28"/>
      <c r="K310" s="35">
        <v>153.30000000000001</v>
      </c>
      <c r="L310" s="28">
        <v>395.7</v>
      </c>
      <c r="M310" s="44">
        <f t="shared" si="17"/>
        <v>549</v>
      </c>
      <c r="N310" s="47">
        <v>6321.2</v>
      </c>
      <c r="O310" s="47">
        <v>6321.2</v>
      </c>
      <c r="P310" s="62">
        <f t="shared" si="18"/>
        <v>0</v>
      </c>
      <c r="Q310" s="56"/>
      <c r="R310" s="56"/>
      <c r="S310" s="56"/>
      <c r="T310" s="81">
        <v>4972.5</v>
      </c>
      <c r="U310" s="81">
        <v>4972.5</v>
      </c>
    </row>
    <row r="311" spans="1:21" ht="30" x14ac:dyDescent="0.25">
      <c r="A311" s="98" t="s">
        <v>122</v>
      </c>
      <c r="B311" s="90">
        <v>926</v>
      </c>
      <c r="C311" s="93" t="s">
        <v>99</v>
      </c>
      <c r="D311" s="93" t="s">
        <v>96</v>
      </c>
      <c r="E311" s="93" t="s">
        <v>219</v>
      </c>
      <c r="F311" s="93"/>
      <c r="G311" s="29">
        <v>5772.2</v>
      </c>
      <c r="I311" s="30">
        <f t="shared" si="15"/>
        <v>5772.2</v>
      </c>
      <c r="J311" s="28"/>
      <c r="K311" s="35">
        <v>153.30000000000001</v>
      </c>
      <c r="L311" s="28">
        <v>395.7</v>
      </c>
      <c r="M311" s="44">
        <f t="shared" si="17"/>
        <v>549</v>
      </c>
      <c r="N311" s="47">
        <v>6321.2</v>
      </c>
      <c r="O311" s="47">
        <v>6321.2</v>
      </c>
      <c r="P311" s="62">
        <f t="shared" si="18"/>
        <v>0</v>
      </c>
      <c r="Q311" s="56"/>
      <c r="R311" s="56"/>
      <c r="S311" s="56"/>
      <c r="T311" s="81">
        <v>4972.5</v>
      </c>
      <c r="U311" s="81">
        <v>4972.5</v>
      </c>
    </row>
    <row r="312" spans="1:21" ht="45" x14ac:dyDescent="0.25">
      <c r="A312" s="104" t="s">
        <v>74</v>
      </c>
      <c r="B312" s="90">
        <v>926</v>
      </c>
      <c r="C312" s="93" t="s">
        <v>99</v>
      </c>
      <c r="D312" s="93" t="s">
        <v>96</v>
      </c>
      <c r="E312" s="93" t="s">
        <v>223</v>
      </c>
      <c r="F312" s="93"/>
      <c r="G312" s="29">
        <v>1157.3</v>
      </c>
      <c r="I312" s="30">
        <f t="shared" ref="I312:I367" si="19">SUM(G312:H312)</f>
        <v>1157.3</v>
      </c>
      <c r="J312" s="28"/>
      <c r="K312" s="35"/>
      <c r="L312" s="28"/>
      <c r="M312" s="44">
        <f t="shared" si="17"/>
        <v>0</v>
      </c>
      <c r="N312" s="47">
        <v>1157.3</v>
      </c>
      <c r="O312" s="47">
        <v>1157.3</v>
      </c>
      <c r="P312" s="62">
        <f t="shared" si="18"/>
        <v>0</v>
      </c>
      <c r="Q312" s="56"/>
      <c r="R312" s="56"/>
      <c r="S312" s="56"/>
      <c r="T312" s="81">
        <v>1089.2</v>
      </c>
      <c r="U312" s="81">
        <v>1089.2</v>
      </c>
    </row>
    <row r="313" spans="1:21" ht="135" x14ac:dyDescent="0.25">
      <c r="A313" s="105" t="s">
        <v>13</v>
      </c>
      <c r="B313" s="90">
        <v>926</v>
      </c>
      <c r="C313" s="93" t="s">
        <v>99</v>
      </c>
      <c r="D313" s="93" t="s">
        <v>96</v>
      </c>
      <c r="E313" s="93" t="s">
        <v>223</v>
      </c>
      <c r="F313" s="93">
        <v>100</v>
      </c>
      <c r="G313" s="12">
        <v>921.8</v>
      </c>
      <c r="I313" s="30">
        <f t="shared" si="19"/>
        <v>921.8</v>
      </c>
      <c r="J313" s="28"/>
      <c r="K313" s="35"/>
      <c r="L313" s="28"/>
      <c r="M313" s="44">
        <f t="shared" si="17"/>
        <v>0</v>
      </c>
      <c r="N313" s="47">
        <v>921.8</v>
      </c>
      <c r="O313" s="47">
        <v>921.8</v>
      </c>
      <c r="P313" s="62">
        <f t="shared" si="18"/>
        <v>0</v>
      </c>
      <c r="Q313" s="56"/>
      <c r="R313" s="56"/>
      <c r="S313" s="56"/>
      <c r="T313" s="81">
        <v>965</v>
      </c>
      <c r="U313" s="81">
        <v>965</v>
      </c>
    </row>
    <row r="314" spans="1:21" ht="60" x14ac:dyDescent="0.25">
      <c r="A314" s="105" t="s">
        <v>269</v>
      </c>
      <c r="B314" s="90">
        <v>926</v>
      </c>
      <c r="C314" s="93" t="s">
        <v>99</v>
      </c>
      <c r="D314" s="93" t="s">
        <v>96</v>
      </c>
      <c r="E314" s="93" t="s">
        <v>223</v>
      </c>
      <c r="F314" s="93" t="s">
        <v>95</v>
      </c>
      <c r="G314" s="29">
        <v>221.2</v>
      </c>
      <c r="I314" s="30">
        <f t="shared" si="19"/>
        <v>221.2</v>
      </c>
      <c r="J314" s="28"/>
      <c r="K314" s="35"/>
      <c r="L314" s="28"/>
      <c r="M314" s="44">
        <f t="shared" si="17"/>
        <v>0</v>
      </c>
      <c r="N314" s="47">
        <v>221.2</v>
      </c>
      <c r="O314" s="47">
        <v>221.2</v>
      </c>
      <c r="P314" s="62">
        <f t="shared" si="18"/>
        <v>0</v>
      </c>
      <c r="Q314" s="56"/>
      <c r="R314" s="56"/>
      <c r="S314" s="56"/>
      <c r="T314" s="81">
        <v>121</v>
      </c>
      <c r="U314" s="81">
        <v>121</v>
      </c>
    </row>
    <row r="315" spans="1:21" ht="30" x14ac:dyDescent="0.25">
      <c r="A315" s="105" t="s">
        <v>19</v>
      </c>
      <c r="B315" s="90">
        <v>926</v>
      </c>
      <c r="C315" s="93" t="s">
        <v>99</v>
      </c>
      <c r="D315" s="93" t="s">
        <v>96</v>
      </c>
      <c r="E315" s="93" t="s">
        <v>223</v>
      </c>
      <c r="F315" s="93" t="s">
        <v>101</v>
      </c>
      <c r="G315" s="29">
        <v>14.3</v>
      </c>
      <c r="I315" s="30">
        <f t="shared" si="19"/>
        <v>14.3</v>
      </c>
      <c r="J315" s="28"/>
      <c r="K315" s="35"/>
      <c r="L315" s="28"/>
      <c r="M315" s="44">
        <f t="shared" si="17"/>
        <v>0</v>
      </c>
      <c r="N315" s="47">
        <v>14.3</v>
      </c>
      <c r="O315" s="47">
        <v>14.3</v>
      </c>
      <c r="P315" s="62">
        <f t="shared" si="18"/>
        <v>0</v>
      </c>
      <c r="Q315" s="56"/>
      <c r="R315" s="56"/>
      <c r="S315" s="56"/>
      <c r="T315" s="81">
        <v>3.2</v>
      </c>
      <c r="U315" s="81">
        <v>3.2</v>
      </c>
    </row>
    <row r="316" spans="1:21" ht="105" x14ac:dyDescent="0.25">
      <c r="A316" s="104" t="s">
        <v>277</v>
      </c>
      <c r="B316" s="90" t="s">
        <v>105</v>
      </c>
      <c r="C316" s="93" t="s">
        <v>99</v>
      </c>
      <c r="D316" s="93" t="s">
        <v>96</v>
      </c>
      <c r="E316" s="93" t="s">
        <v>276</v>
      </c>
      <c r="F316" s="93"/>
      <c r="G316" s="29">
        <v>33.299999999999997</v>
      </c>
      <c r="I316" s="30">
        <f t="shared" si="19"/>
        <v>33.299999999999997</v>
      </c>
      <c r="J316" s="28"/>
      <c r="K316" s="35"/>
      <c r="L316" s="28"/>
      <c r="M316" s="44">
        <f t="shared" si="17"/>
        <v>0</v>
      </c>
      <c r="N316" s="47">
        <v>33.299999999999997</v>
      </c>
      <c r="O316" s="47">
        <v>33.299999999999997</v>
      </c>
      <c r="P316" s="62">
        <f t="shared" si="18"/>
        <v>0</v>
      </c>
      <c r="Q316" s="56"/>
      <c r="R316" s="56"/>
      <c r="S316" s="56"/>
      <c r="T316" s="81">
        <v>29.1</v>
      </c>
      <c r="U316" s="81">
        <v>29.1</v>
      </c>
    </row>
    <row r="317" spans="1:21" ht="135" x14ac:dyDescent="0.25">
      <c r="A317" s="105" t="s">
        <v>13</v>
      </c>
      <c r="B317" s="90" t="s">
        <v>105</v>
      </c>
      <c r="C317" s="93" t="s">
        <v>99</v>
      </c>
      <c r="D317" s="93" t="s">
        <v>96</v>
      </c>
      <c r="E317" s="93" t="s">
        <v>276</v>
      </c>
      <c r="F317" s="93" t="s">
        <v>113</v>
      </c>
      <c r="G317" s="29">
        <v>33.299999999999997</v>
      </c>
      <c r="I317" s="30">
        <f t="shared" si="19"/>
        <v>33.299999999999997</v>
      </c>
      <c r="J317" s="28"/>
      <c r="K317" s="35"/>
      <c r="L317" s="28"/>
      <c r="M317" s="44">
        <f t="shared" si="17"/>
        <v>0</v>
      </c>
      <c r="N317" s="47">
        <v>33.299999999999997</v>
      </c>
      <c r="O317" s="47">
        <v>33.299999999999997</v>
      </c>
      <c r="P317" s="62">
        <f t="shared" si="18"/>
        <v>0</v>
      </c>
      <c r="Q317" s="56"/>
      <c r="R317" s="56"/>
      <c r="S317" s="56"/>
      <c r="T317" s="81">
        <v>29.1</v>
      </c>
      <c r="U317" s="81">
        <v>29.1</v>
      </c>
    </row>
    <row r="318" spans="1:21" ht="60" x14ac:dyDescent="0.25">
      <c r="A318" s="105" t="s">
        <v>27</v>
      </c>
      <c r="B318" s="90">
        <v>926</v>
      </c>
      <c r="C318" s="93" t="s">
        <v>99</v>
      </c>
      <c r="D318" s="93" t="s">
        <v>96</v>
      </c>
      <c r="E318" s="93" t="s">
        <v>220</v>
      </c>
      <c r="F318" s="93"/>
      <c r="G318" s="29">
        <v>4581.6000000000004</v>
      </c>
      <c r="I318" s="30">
        <f t="shared" si="19"/>
        <v>4581.6000000000004</v>
      </c>
      <c r="J318" s="28"/>
      <c r="K318" s="35"/>
      <c r="L318" s="28"/>
      <c r="M318" s="44">
        <f t="shared" si="17"/>
        <v>0</v>
      </c>
      <c r="N318" s="47">
        <v>4581.6000000000004</v>
      </c>
      <c r="O318" s="47">
        <v>4581.6000000000004</v>
      </c>
      <c r="P318" s="62">
        <f t="shared" si="18"/>
        <v>0</v>
      </c>
      <c r="Q318" s="56"/>
      <c r="R318" s="56"/>
      <c r="S318" s="56"/>
      <c r="T318" s="81">
        <v>3854.2</v>
      </c>
      <c r="U318" s="81">
        <v>3854.2</v>
      </c>
    </row>
    <row r="319" spans="1:21" ht="135" x14ac:dyDescent="0.25">
      <c r="A319" s="105" t="s">
        <v>13</v>
      </c>
      <c r="B319" s="90">
        <v>926</v>
      </c>
      <c r="C319" s="93" t="s">
        <v>99</v>
      </c>
      <c r="D319" s="93" t="s">
        <v>96</v>
      </c>
      <c r="E319" s="93" t="s">
        <v>220</v>
      </c>
      <c r="F319" s="93">
        <v>100</v>
      </c>
      <c r="G319" s="12">
        <v>3847.5</v>
      </c>
      <c r="I319" s="30">
        <f t="shared" si="19"/>
        <v>3847.5</v>
      </c>
      <c r="J319" s="28"/>
      <c r="K319" s="35"/>
      <c r="L319" s="28"/>
      <c r="M319" s="44">
        <f t="shared" si="17"/>
        <v>0</v>
      </c>
      <c r="N319" s="47">
        <v>3847.5</v>
      </c>
      <c r="O319" s="47">
        <v>3842.5</v>
      </c>
      <c r="P319" s="62">
        <f t="shared" si="18"/>
        <v>-5</v>
      </c>
      <c r="Q319" s="56"/>
      <c r="R319" s="56"/>
      <c r="S319" s="56"/>
      <c r="T319" s="81">
        <v>3797.8</v>
      </c>
      <c r="U319" s="81">
        <v>3797.8</v>
      </c>
    </row>
    <row r="320" spans="1:21" ht="60" x14ac:dyDescent="0.25">
      <c r="A320" s="105" t="s">
        <v>269</v>
      </c>
      <c r="B320" s="90" t="s">
        <v>105</v>
      </c>
      <c r="C320" s="93" t="s">
        <v>99</v>
      </c>
      <c r="D320" s="93" t="s">
        <v>96</v>
      </c>
      <c r="E320" s="93" t="s">
        <v>220</v>
      </c>
      <c r="F320" s="93" t="s">
        <v>95</v>
      </c>
      <c r="G320" s="29">
        <v>725.6</v>
      </c>
      <c r="I320" s="30">
        <f t="shared" si="19"/>
        <v>725.6</v>
      </c>
      <c r="J320" s="28"/>
      <c r="K320" s="35"/>
      <c r="L320" s="28"/>
      <c r="M320" s="44">
        <f t="shared" si="17"/>
        <v>0</v>
      </c>
      <c r="N320" s="47">
        <v>725.6</v>
      </c>
      <c r="O320" s="47">
        <v>725.6</v>
      </c>
      <c r="P320" s="62">
        <f t="shared" si="18"/>
        <v>0</v>
      </c>
      <c r="Q320" s="56"/>
      <c r="R320" s="56"/>
      <c r="S320" s="56"/>
      <c r="T320" s="81">
        <v>51.7</v>
      </c>
      <c r="U320" s="81">
        <v>51.7</v>
      </c>
    </row>
    <row r="321" spans="1:21" ht="15.75" x14ac:dyDescent="0.25">
      <c r="A321" s="106" t="s">
        <v>19</v>
      </c>
      <c r="B321" s="90">
        <v>926</v>
      </c>
      <c r="C321" s="93" t="s">
        <v>99</v>
      </c>
      <c r="D321" s="93" t="s">
        <v>96</v>
      </c>
      <c r="E321" s="93" t="s">
        <v>220</v>
      </c>
      <c r="F321" s="93">
        <v>800</v>
      </c>
      <c r="G321" s="12">
        <v>8.5</v>
      </c>
      <c r="I321" s="30">
        <f t="shared" si="19"/>
        <v>8.5</v>
      </c>
      <c r="J321" s="28"/>
      <c r="K321" s="35"/>
      <c r="L321" s="28"/>
      <c r="M321" s="44">
        <f t="shared" si="17"/>
        <v>0</v>
      </c>
      <c r="N321" s="47">
        <v>8.5</v>
      </c>
      <c r="O321" s="47">
        <v>13.5</v>
      </c>
      <c r="P321" s="62">
        <f t="shared" si="18"/>
        <v>5</v>
      </c>
      <c r="Q321" s="56"/>
      <c r="R321" s="56"/>
      <c r="S321" s="56"/>
      <c r="T321" s="81">
        <v>4.7</v>
      </c>
      <c r="U321" s="81">
        <v>4.7</v>
      </c>
    </row>
    <row r="322" spans="1:21" ht="28.5" x14ac:dyDescent="0.25">
      <c r="A322" s="103" t="s">
        <v>80</v>
      </c>
      <c r="B322" s="89">
        <v>929</v>
      </c>
      <c r="C322" s="97"/>
      <c r="D322" s="97"/>
      <c r="E322" s="97"/>
      <c r="F322" s="97"/>
      <c r="G322" s="29">
        <v>56249.9</v>
      </c>
      <c r="I322" s="30">
        <f t="shared" si="19"/>
        <v>56249.9</v>
      </c>
      <c r="J322" s="28"/>
      <c r="K322" s="35"/>
      <c r="L322" s="28">
        <v>309.5</v>
      </c>
      <c r="M322" s="44">
        <f t="shared" si="17"/>
        <v>309.5</v>
      </c>
      <c r="N322" s="47">
        <v>56559.4</v>
      </c>
      <c r="O322" s="47">
        <v>56496.9</v>
      </c>
      <c r="P322" s="62">
        <f t="shared" si="18"/>
        <v>-62.5</v>
      </c>
      <c r="Q322" s="56"/>
      <c r="R322" s="56"/>
      <c r="S322" s="56">
        <v>1660</v>
      </c>
      <c r="T322" s="81">
        <v>58444.9</v>
      </c>
      <c r="U322" s="81">
        <v>58244.9</v>
      </c>
    </row>
    <row r="323" spans="1:21" ht="15.75" x14ac:dyDescent="0.25">
      <c r="A323" s="104" t="s">
        <v>68</v>
      </c>
      <c r="B323" s="90">
        <v>929</v>
      </c>
      <c r="C323" s="93" t="s">
        <v>102</v>
      </c>
      <c r="D323" s="93"/>
      <c r="E323" s="93"/>
      <c r="F323" s="93"/>
      <c r="G323" s="30">
        <v>200</v>
      </c>
      <c r="I323" s="30">
        <f t="shared" si="19"/>
        <v>200</v>
      </c>
      <c r="J323" s="28"/>
      <c r="K323" s="35"/>
      <c r="L323" s="28"/>
      <c r="M323" s="44">
        <f t="shared" ref="M323:M378" si="20">J323+K323+L323</f>
        <v>0</v>
      </c>
      <c r="N323" s="47">
        <v>200</v>
      </c>
      <c r="O323" s="47">
        <v>200</v>
      </c>
      <c r="P323" s="62">
        <f t="shared" si="18"/>
        <v>0</v>
      </c>
      <c r="Q323" s="56"/>
      <c r="R323" s="56"/>
      <c r="S323" s="56"/>
      <c r="T323" s="81">
        <v>200</v>
      </c>
      <c r="U323" s="81"/>
    </row>
    <row r="324" spans="1:21" ht="30" x14ac:dyDescent="0.25">
      <c r="A324" s="104" t="s">
        <v>87</v>
      </c>
      <c r="B324" s="90" t="s">
        <v>116</v>
      </c>
      <c r="C324" s="93" t="s">
        <v>102</v>
      </c>
      <c r="D324" s="93" t="s">
        <v>102</v>
      </c>
      <c r="E324" s="93"/>
      <c r="F324" s="93"/>
      <c r="G324" s="30">
        <v>200</v>
      </c>
      <c r="I324" s="30">
        <f t="shared" si="19"/>
        <v>200</v>
      </c>
      <c r="J324" s="28"/>
      <c r="K324" s="35"/>
      <c r="L324" s="28"/>
      <c r="M324" s="44">
        <f t="shared" si="20"/>
        <v>0</v>
      </c>
      <c r="N324" s="47">
        <v>200</v>
      </c>
      <c r="O324" s="47">
        <v>200</v>
      </c>
      <c r="P324" s="62">
        <f t="shared" si="18"/>
        <v>0</v>
      </c>
      <c r="Q324" s="56"/>
      <c r="R324" s="56"/>
      <c r="S324" s="56"/>
      <c r="T324" s="81">
        <v>200</v>
      </c>
      <c r="U324" s="81"/>
    </row>
    <row r="325" spans="1:21" ht="45" x14ac:dyDescent="0.25">
      <c r="A325" s="104" t="s">
        <v>135</v>
      </c>
      <c r="B325" s="90" t="s">
        <v>116</v>
      </c>
      <c r="C325" s="93" t="s">
        <v>102</v>
      </c>
      <c r="D325" s="93" t="s">
        <v>102</v>
      </c>
      <c r="E325" s="93" t="s">
        <v>196</v>
      </c>
      <c r="F325" s="93"/>
      <c r="G325" s="30">
        <v>200</v>
      </c>
      <c r="I325" s="30">
        <f t="shared" si="19"/>
        <v>200</v>
      </c>
      <c r="J325" s="28"/>
      <c r="K325" s="35"/>
      <c r="L325" s="28"/>
      <c r="M325" s="44">
        <f t="shared" si="20"/>
        <v>0</v>
      </c>
      <c r="N325" s="47">
        <v>200</v>
      </c>
      <c r="O325" s="47">
        <v>200</v>
      </c>
      <c r="P325" s="62">
        <f t="shared" si="18"/>
        <v>0</v>
      </c>
      <c r="Q325" s="56"/>
      <c r="R325" s="56"/>
      <c r="S325" s="56"/>
      <c r="T325" s="81">
        <v>200</v>
      </c>
      <c r="U325" s="81"/>
    </row>
    <row r="326" spans="1:21" ht="60" x14ac:dyDescent="0.25">
      <c r="A326" s="104" t="s">
        <v>136</v>
      </c>
      <c r="B326" s="90" t="s">
        <v>116</v>
      </c>
      <c r="C326" s="93" t="s">
        <v>102</v>
      </c>
      <c r="D326" s="93" t="s">
        <v>102</v>
      </c>
      <c r="E326" s="93" t="s">
        <v>197</v>
      </c>
      <c r="F326" s="93"/>
      <c r="G326" s="30">
        <v>200</v>
      </c>
      <c r="I326" s="30">
        <f t="shared" si="19"/>
        <v>200</v>
      </c>
      <c r="J326" s="28"/>
      <c r="K326" s="35"/>
      <c r="L326" s="28"/>
      <c r="M326" s="44">
        <f t="shared" si="20"/>
        <v>0</v>
      </c>
      <c r="N326" s="47">
        <v>200</v>
      </c>
      <c r="O326" s="47">
        <v>200</v>
      </c>
      <c r="P326" s="62">
        <f t="shared" si="18"/>
        <v>0</v>
      </c>
      <c r="Q326" s="56"/>
      <c r="R326" s="56"/>
      <c r="S326" s="56"/>
      <c r="T326" s="81">
        <v>200</v>
      </c>
      <c r="U326" s="81"/>
    </row>
    <row r="327" spans="1:21" ht="45" x14ac:dyDescent="0.25">
      <c r="A327" s="104" t="s">
        <v>137</v>
      </c>
      <c r="B327" s="90" t="s">
        <v>116</v>
      </c>
      <c r="C327" s="93" t="s">
        <v>102</v>
      </c>
      <c r="D327" s="93" t="s">
        <v>102</v>
      </c>
      <c r="E327" s="93" t="s">
        <v>198</v>
      </c>
      <c r="F327" s="93"/>
      <c r="G327" s="30">
        <v>200</v>
      </c>
      <c r="I327" s="30">
        <f t="shared" si="19"/>
        <v>200</v>
      </c>
      <c r="J327" s="28"/>
      <c r="K327" s="35"/>
      <c r="L327" s="28"/>
      <c r="M327" s="44">
        <f t="shared" si="20"/>
        <v>0</v>
      </c>
      <c r="N327" s="47">
        <v>200</v>
      </c>
      <c r="O327" s="47">
        <v>200</v>
      </c>
      <c r="P327" s="62">
        <f t="shared" si="18"/>
        <v>0</v>
      </c>
      <c r="Q327" s="56"/>
      <c r="R327" s="56"/>
      <c r="S327" s="56"/>
      <c r="T327" s="81">
        <v>200</v>
      </c>
      <c r="U327" s="81"/>
    </row>
    <row r="328" spans="1:21" ht="60" x14ac:dyDescent="0.25">
      <c r="A328" s="105" t="s">
        <v>269</v>
      </c>
      <c r="B328" s="90" t="s">
        <v>116</v>
      </c>
      <c r="C328" s="93" t="s">
        <v>102</v>
      </c>
      <c r="D328" s="93" t="s">
        <v>102</v>
      </c>
      <c r="E328" s="93" t="s">
        <v>198</v>
      </c>
      <c r="F328" s="93" t="s">
        <v>95</v>
      </c>
      <c r="G328" s="30">
        <v>70</v>
      </c>
      <c r="I328" s="36">
        <f t="shared" si="19"/>
        <v>70</v>
      </c>
      <c r="J328" s="28"/>
      <c r="K328" s="35">
        <v>60</v>
      </c>
      <c r="L328" s="28"/>
      <c r="M328" s="44">
        <f t="shared" si="20"/>
        <v>60</v>
      </c>
      <c r="N328" s="47">
        <v>130</v>
      </c>
      <c r="O328" s="47">
        <v>130</v>
      </c>
      <c r="P328" s="62">
        <f t="shared" si="18"/>
        <v>0</v>
      </c>
      <c r="Q328" s="56"/>
      <c r="R328" s="56"/>
      <c r="S328" s="56"/>
      <c r="T328" s="81">
        <v>130</v>
      </c>
      <c r="U328" s="81"/>
    </row>
    <row r="329" spans="1:21" ht="75" x14ac:dyDescent="0.25">
      <c r="A329" s="104" t="s">
        <v>28</v>
      </c>
      <c r="B329" s="90" t="s">
        <v>116</v>
      </c>
      <c r="C329" s="93" t="s">
        <v>102</v>
      </c>
      <c r="D329" s="93" t="s">
        <v>102</v>
      </c>
      <c r="E329" s="93" t="s">
        <v>198</v>
      </c>
      <c r="F329" s="93" t="s">
        <v>108</v>
      </c>
      <c r="G329" s="30">
        <v>130</v>
      </c>
      <c r="I329" s="36">
        <f t="shared" si="19"/>
        <v>130</v>
      </c>
      <c r="J329" s="28"/>
      <c r="K329" s="35">
        <v>-60</v>
      </c>
      <c r="L329" s="28"/>
      <c r="M329" s="44">
        <f t="shared" si="20"/>
        <v>-60</v>
      </c>
      <c r="N329" s="47">
        <v>70</v>
      </c>
      <c r="O329" s="47">
        <v>70</v>
      </c>
      <c r="P329" s="62">
        <f t="shared" si="18"/>
        <v>0</v>
      </c>
      <c r="Q329" s="56"/>
      <c r="R329" s="56"/>
      <c r="S329" s="56"/>
      <c r="T329" s="81">
        <v>70</v>
      </c>
      <c r="U329" s="81"/>
    </row>
    <row r="330" spans="1:21" ht="30" x14ac:dyDescent="0.25">
      <c r="A330" s="104" t="s">
        <v>81</v>
      </c>
      <c r="B330" s="90">
        <v>929</v>
      </c>
      <c r="C330" s="93">
        <v>11</v>
      </c>
      <c r="D330" s="93"/>
      <c r="E330" s="93"/>
      <c r="F330" s="93"/>
      <c r="G330" s="29">
        <v>56049.9</v>
      </c>
      <c r="I330" s="30">
        <f t="shared" si="19"/>
        <v>56049.9</v>
      </c>
      <c r="J330" s="28"/>
      <c r="K330" s="35"/>
      <c r="L330" s="28">
        <v>309.5</v>
      </c>
      <c r="M330" s="44">
        <f t="shared" si="20"/>
        <v>309.5</v>
      </c>
      <c r="N330" s="47">
        <v>56359.4</v>
      </c>
      <c r="O330" s="47">
        <v>56296.9</v>
      </c>
      <c r="P330" s="62">
        <f t="shared" si="18"/>
        <v>-62.5</v>
      </c>
      <c r="Q330" s="56"/>
      <c r="R330" s="56"/>
      <c r="S330" s="56">
        <v>1660</v>
      </c>
      <c r="T330" s="81">
        <v>58244.9</v>
      </c>
      <c r="U330" s="81">
        <v>58244.9</v>
      </c>
    </row>
    <row r="331" spans="1:21" ht="15.75" x14ac:dyDescent="0.25">
      <c r="A331" s="104" t="s">
        <v>82</v>
      </c>
      <c r="B331" s="90">
        <v>929</v>
      </c>
      <c r="C331" s="93">
        <v>11</v>
      </c>
      <c r="D331" s="93" t="s">
        <v>93</v>
      </c>
      <c r="E331" s="93"/>
      <c r="F331" s="93"/>
      <c r="G331" s="29">
        <v>55094.6</v>
      </c>
      <c r="I331" s="30">
        <f t="shared" si="19"/>
        <v>55094.6</v>
      </c>
      <c r="J331" s="28"/>
      <c r="K331" s="35"/>
      <c r="L331" s="28">
        <v>309.5</v>
      </c>
      <c r="M331" s="44">
        <f t="shared" si="20"/>
        <v>309.5</v>
      </c>
      <c r="N331" s="47">
        <v>55404.1</v>
      </c>
      <c r="O331" s="47">
        <v>55341.599999999999</v>
      </c>
      <c r="P331" s="62">
        <f t="shared" si="18"/>
        <v>-62.5</v>
      </c>
      <c r="Q331" s="56"/>
      <c r="R331" s="56"/>
      <c r="S331" s="56">
        <v>1660</v>
      </c>
      <c r="T331" s="81">
        <v>57251.1</v>
      </c>
      <c r="U331" s="81">
        <v>57251.1</v>
      </c>
    </row>
    <row r="332" spans="1:21" ht="75" x14ac:dyDescent="0.25">
      <c r="A332" s="98" t="s">
        <v>123</v>
      </c>
      <c r="B332" s="90">
        <v>929</v>
      </c>
      <c r="C332" s="93">
        <v>11</v>
      </c>
      <c r="D332" s="93" t="s">
        <v>93</v>
      </c>
      <c r="E332" s="93" t="s">
        <v>224</v>
      </c>
      <c r="F332" s="93"/>
      <c r="G332" s="29">
        <v>55094.6</v>
      </c>
      <c r="I332" s="30">
        <f t="shared" si="19"/>
        <v>55094.6</v>
      </c>
      <c r="J332" s="28"/>
      <c r="K332" s="35"/>
      <c r="L332" s="28">
        <v>309.5</v>
      </c>
      <c r="M332" s="44">
        <f t="shared" si="20"/>
        <v>309.5</v>
      </c>
      <c r="N332" s="47">
        <v>55404.1</v>
      </c>
      <c r="O332" s="47">
        <v>55341.599999999999</v>
      </c>
      <c r="P332" s="62">
        <f t="shared" si="18"/>
        <v>-62.5</v>
      </c>
      <c r="Q332" s="56"/>
      <c r="R332" s="56"/>
      <c r="S332" s="56">
        <v>1660</v>
      </c>
      <c r="T332" s="81">
        <v>57251.1</v>
      </c>
      <c r="U332" s="81">
        <v>57251.1</v>
      </c>
    </row>
    <row r="333" spans="1:21" ht="90" x14ac:dyDescent="0.25">
      <c r="A333" s="105" t="s">
        <v>124</v>
      </c>
      <c r="B333" s="90" t="s">
        <v>116</v>
      </c>
      <c r="C333" s="93" t="s">
        <v>117</v>
      </c>
      <c r="D333" s="93" t="s">
        <v>93</v>
      </c>
      <c r="E333" s="93" t="s">
        <v>225</v>
      </c>
      <c r="F333" s="93"/>
      <c r="G333" s="29">
        <v>55094.6</v>
      </c>
      <c r="I333" s="30">
        <f t="shared" si="19"/>
        <v>55094.6</v>
      </c>
      <c r="J333" s="28"/>
      <c r="K333" s="35"/>
      <c r="L333" s="28">
        <v>309.5</v>
      </c>
      <c r="M333" s="44">
        <f t="shared" si="20"/>
        <v>309.5</v>
      </c>
      <c r="N333" s="47">
        <v>55404.1</v>
      </c>
      <c r="O333" s="47">
        <v>55341.599999999999</v>
      </c>
      <c r="P333" s="62">
        <f t="shared" si="18"/>
        <v>-62.5</v>
      </c>
      <c r="Q333" s="56"/>
      <c r="R333" s="56"/>
      <c r="S333" s="56">
        <v>1660</v>
      </c>
      <c r="T333" s="81">
        <v>57251.1</v>
      </c>
      <c r="U333" s="81">
        <v>57251.1</v>
      </c>
    </row>
    <row r="334" spans="1:21" ht="30" x14ac:dyDescent="0.25">
      <c r="A334" s="105" t="s">
        <v>139</v>
      </c>
      <c r="B334" s="90" t="s">
        <v>116</v>
      </c>
      <c r="C334" s="93" t="s">
        <v>117</v>
      </c>
      <c r="D334" s="93" t="s">
        <v>93</v>
      </c>
      <c r="E334" s="93" t="s">
        <v>227</v>
      </c>
      <c r="F334" s="93"/>
      <c r="G334" s="30">
        <v>1000</v>
      </c>
      <c r="I334" s="30">
        <f t="shared" si="19"/>
        <v>1000</v>
      </c>
      <c r="J334" s="28"/>
      <c r="K334" s="35"/>
      <c r="L334" s="28"/>
      <c r="M334" s="44">
        <f t="shared" si="20"/>
        <v>0</v>
      </c>
      <c r="N334" s="47">
        <v>1000</v>
      </c>
      <c r="O334" s="47">
        <v>1000</v>
      </c>
      <c r="P334" s="62">
        <f t="shared" si="18"/>
        <v>0</v>
      </c>
      <c r="Q334" s="56"/>
      <c r="R334" s="56"/>
      <c r="S334" s="56">
        <v>900</v>
      </c>
      <c r="T334" s="80">
        <v>1000</v>
      </c>
      <c r="U334" s="80">
        <v>1000</v>
      </c>
    </row>
    <row r="335" spans="1:21" ht="60" x14ac:dyDescent="0.25">
      <c r="A335" s="105" t="s">
        <v>269</v>
      </c>
      <c r="B335" s="90" t="s">
        <v>116</v>
      </c>
      <c r="C335" s="93" t="s">
        <v>117</v>
      </c>
      <c r="D335" s="93" t="s">
        <v>93</v>
      </c>
      <c r="E335" s="93" t="s">
        <v>227</v>
      </c>
      <c r="F335" s="93" t="s">
        <v>95</v>
      </c>
      <c r="G335" s="30">
        <v>1000</v>
      </c>
      <c r="I335" s="30">
        <f t="shared" si="19"/>
        <v>1000</v>
      </c>
      <c r="J335" s="28"/>
      <c r="K335" s="35"/>
      <c r="L335" s="28"/>
      <c r="M335" s="44">
        <f t="shared" si="20"/>
        <v>0</v>
      </c>
      <c r="N335" s="47">
        <v>1000</v>
      </c>
      <c r="O335" s="47">
        <v>1000</v>
      </c>
      <c r="P335" s="62">
        <f t="shared" si="18"/>
        <v>0</v>
      </c>
      <c r="Q335" s="56"/>
      <c r="R335" s="56"/>
      <c r="S335" s="56">
        <v>900</v>
      </c>
      <c r="T335" s="80">
        <v>1000</v>
      </c>
      <c r="U335" s="80">
        <v>1000</v>
      </c>
    </row>
    <row r="336" spans="1:21" ht="60" x14ac:dyDescent="0.25">
      <c r="A336" s="105" t="s">
        <v>27</v>
      </c>
      <c r="B336" s="90">
        <v>929</v>
      </c>
      <c r="C336" s="93">
        <v>11</v>
      </c>
      <c r="D336" s="93" t="s">
        <v>93</v>
      </c>
      <c r="E336" s="93" t="s">
        <v>226</v>
      </c>
      <c r="F336" s="93"/>
      <c r="G336" s="29">
        <v>53719.6</v>
      </c>
      <c r="I336" s="30">
        <f t="shared" si="19"/>
        <v>53719.6</v>
      </c>
      <c r="J336" s="28"/>
      <c r="K336" s="35"/>
      <c r="L336" s="28">
        <v>309.5</v>
      </c>
      <c r="M336" s="44">
        <f t="shared" si="20"/>
        <v>309.5</v>
      </c>
      <c r="N336" s="47">
        <v>54029.1</v>
      </c>
      <c r="O336" s="47">
        <v>54029.1</v>
      </c>
      <c r="P336" s="62">
        <f t="shared" si="18"/>
        <v>0</v>
      </c>
      <c r="Q336" s="56"/>
      <c r="R336" s="56"/>
      <c r="S336" s="56">
        <v>760</v>
      </c>
      <c r="T336" s="81">
        <v>56001.1</v>
      </c>
      <c r="U336" s="81">
        <v>56001.1</v>
      </c>
    </row>
    <row r="337" spans="1:21" ht="135" x14ac:dyDescent="0.25">
      <c r="A337" s="105" t="s">
        <v>13</v>
      </c>
      <c r="B337" s="90">
        <v>929</v>
      </c>
      <c r="C337" s="93">
        <v>11</v>
      </c>
      <c r="D337" s="93" t="s">
        <v>93</v>
      </c>
      <c r="E337" s="93" t="s">
        <v>226</v>
      </c>
      <c r="F337" s="93">
        <v>100</v>
      </c>
      <c r="G337" s="12">
        <v>1087.4000000000001</v>
      </c>
      <c r="I337" s="30">
        <f t="shared" si="19"/>
        <v>1087.4000000000001</v>
      </c>
      <c r="J337" s="28"/>
      <c r="K337" s="35"/>
      <c r="L337" s="28"/>
      <c r="M337" s="44">
        <f t="shared" si="20"/>
        <v>0</v>
      </c>
      <c r="N337" s="47">
        <v>1087.4000000000001</v>
      </c>
      <c r="O337" s="47">
        <v>1085.4000000000001</v>
      </c>
      <c r="P337" s="62">
        <f t="shared" si="18"/>
        <v>-2</v>
      </c>
      <c r="Q337" s="56"/>
      <c r="R337" s="56"/>
      <c r="S337" s="56"/>
      <c r="T337" s="81">
        <v>1386.6</v>
      </c>
      <c r="U337" s="81">
        <v>1386.6</v>
      </c>
    </row>
    <row r="338" spans="1:21" ht="60" x14ac:dyDescent="0.25">
      <c r="A338" s="105" t="s">
        <v>269</v>
      </c>
      <c r="B338" s="90">
        <v>929</v>
      </c>
      <c r="C338" s="93">
        <v>11</v>
      </c>
      <c r="D338" s="93" t="s">
        <v>93</v>
      </c>
      <c r="E338" s="93" t="s">
        <v>226</v>
      </c>
      <c r="F338" s="93" t="s">
        <v>95</v>
      </c>
      <c r="G338" s="30">
        <v>157</v>
      </c>
      <c r="I338" s="30">
        <f t="shared" si="19"/>
        <v>157</v>
      </c>
      <c r="J338" s="28"/>
      <c r="K338" s="35"/>
      <c r="L338" s="28"/>
      <c r="M338" s="44">
        <f t="shared" si="20"/>
        <v>0</v>
      </c>
      <c r="N338" s="47">
        <v>157</v>
      </c>
      <c r="O338" s="47">
        <v>159</v>
      </c>
      <c r="P338" s="62">
        <f t="shared" si="18"/>
        <v>2</v>
      </c>
      <c r="Q338" s="56"/>
      <c r="R338" s="56"/>
      <c r="S338" s="56"/>
      <c r="T338" s="80">
        <v>320</v>
      </c>
      <c r="U338" s="80">
        <v>320</v>
      </c>
    </row>
    <row r="339" spans="1:21" ht="75" x14ac:dyDescent="0.25">
      <c r="A339" s="104" t="s">
        <v>28</v>
      </c>
      <c r="B339" s="90">
        <v>929</v>
      </c>
      <c r="C339" s="93">
        <v>11</v>
      </c>
      <c r="D339" s="93" t="s">
        <v>93</v>
      </c>
      <c r="E339" s="93" t="s">
        <v>226</v>
      </c>
      <c r="F339" s="93">
        <v>600</v>
      </c>
      <c r="G339" s="12">
        <v>52474.2</v>
      </c>
      <c r="I339" s="30">
        <f t="shared" si="19"/>
        <v>52474.2</v>
      </c>
      <c r="J339" s="28"/>
      <c r="K339" s="35"/>
      <c r="L339" s="28">
        <v>309.5</v>
      </c>
      <c r="M339" s="44">
        <f t="shared" si="20"/>
        <v>309.5</v>
      </c>
      <c r="N339" s="47">
        <v>52783.7</v>
      </c>
      <c r="O339" s="47">
        <v>52783.7</v>
      </c>
      <c r="P339" s="62">
        <f t="shared" si="18"/>
        <v>0</v>
      </c>
      <c r="Q339" s="56"/>
      <c r="R339" s="56"/>
      <c r="S339" s="56">
        <v>760</v>
      </c>
      <c r="T339" s="80">
        <v>54293.5</v>
      </c>
      <c r="U339" s="80">
        <v>54293.5</v>
      </c>
    </row>
    <row r="340" spans="1:21" ht="30" x14ac:dyDescent="0.25">
      <c r="A340" s="104" t="s">
        <v>19</v>
      </c>
      <c r="B340" s="90">
        <v>929</v>
      </c>
      <c r="C340" s="93">
        <v>11</v>
      </c>
      <c r="D340" s="93" t="s">
        <v>93</v>
      </c>
      <c r="E340" s="93" t="s">
        <v>226</v>
      </c>
      <c r="F340" s="93" t="s">
        <v>101</v>
      </c>
      <c r="G340" s="30">
        <v>1</v>
      </c>
      <c r="I340" s="30">
        <f t="shared" si="19"/>
        <v>1</v>
      </c>
      <c r="J340" s="28"/>
      <c r="K340" s="35"/>
      <c r="L340" s="28"/>
      <c r="M340" s="44">
        <f t="shared" si="20"/>
        <v>0</v>
      </c>
      <c r="N340" s="54">
        <v>1</v>
      </c>
      <c r="O340" s="54">
        <v>1</v>
      </c>
      <c r="P340" s="62">
        <f t="shared" si="18"/>
        <v>0</v>
      </c>
      <c r="Q340" s="56"/>
      <c r="R340" s="56"/>
      <c r="S340" s="56"/>
      <c r="T340" s="80">
        <v>1</v>
      </c>
      <c r="U340" s="80">
        <v>1</v>
      </c>
    </row>
    <row r="341" spans="1:21" ht="300" x14ac:dyDescent="0.25">
      <c r="A341" s="104" t="s">
        <v>373</v>
      </c>
      <c r="B341" s="90">
        <v>929</v>
      </c>
      <c r="C341" s="93">
        <v>11</v>
      </c>
      <c r="D341" s="93" t="s">
        <v>93</v>
      </c>
      <c r="E341" s="93"/>
      <c r="F341" s="93"/>
      <c r="G341" s="30"/>
      <c r="I341" s="30"/>
      <c r="J341" s="28"/>
      <c r="K341" s="35"/>
      <c r="L341" s="28"/>
      <c r="M341" s="44"/>
      <c r="N341" s="54"/>
      <c r="O341" s="54"/>
      <c r="P341" s="62"/>
      <c r="Q341" s="56"/>
      <c r="R341" s="56"/>
      <c r="S341" s="56"/>
      <c r="T341" s="80">
        <v>250</v>
      </c>
      <c r="U341" s="80">
        <v>250</v>
      </c>
    </row>
    <row r="342" spans="1:21" ht="75" x14ac:dyDescent="0.25">
      <c r="A342" s="104" t="s">
        <v>28</v>
      </c>
      <c r="B342" s="90">
        <v>929</v>
      </c>
      <c r="C342" s="93">
        <v>11</v>
      </c>
      <c r="D342" s="93" t="s">
        <v>93</v>
      </c>
      <c r="E342" s="93" t="s">
        <v>238</v>
      </c>
      <c r="F342" s="93" t="s">
        <v>108</v>
      </c>
      <c r="G342" s="30"/>
      <c r="I342" s="30"/>
      <c r="J342" s="28"/>
      <c r="K342" s="35"/>
      <c r="L342" s="28"/>
      <c r="M342" s="44"/>
      <c r="N342" s="54"/>
      <c r="O342" s="54"/>
      <c r="P342" s="62"/>
      <c r="Q342" s="56"/>
      <c r="R342" s="56"/>
      <c r="S342" s="56"/>
      <c r="T342" s="80">
        <v>250</v>
      </c>
      <c r="U342" s="80">
        <v>250</v>
      </c>
    </row>
    <row r="343" spans="1:21" ht="45" x14ac:dyDescent="0.25">
      <c r="A343" s="104" t="s">
        <v>83</v>
      </c>
      <c r="B343" s="90">
        <v>929</v>
      </c>
      <c r="C343" s="93">
        <v>11</v>
      </c>
      <c r="D343" s="93" t="s">
        <v>98</v>
      </c>
      <c r="E343" s="93"/>
      <c r="F343" s="93"/>
      <c r="G343" s="29">
        <v>955.3</v>
      </c>
      <c r="I343" s="30">
        <f t="shared" si="19"/>
        <v>955.3</v>
      </c>
      <c r="J343" s="28"/>
      <c r="K343" s="35"/>
      <c r="L343" s="28"/>
      <c r="M343" s="44">
        <f t="shared" si="20"/>
        <v>0</v>
      </c>
      <c r="N343" s="47">
        <v>955.3</v>
      </c>
      <c r="O343" s="47">
        <v>955.3</v>
      </c>
      <c r="P343" s="62">
        <f t="shared" si="18"/>
        <v>0</v>
      </c>
      <c r="Q343" s="56"/>
      <c r="R343" s="56"/>
      <c r="S343" s="56"/>
      <c r="T343" s="81">
        <v>993.8</v>
      </c>
      <c r="U343" s="81">
        <v>993.8</v>
      </c>
    </row>
    <row r="344" spans="1:21" ht="75" x14ac:dyDescent="0.25">
      <c r="A344" s="98" t="s">
        <v>123</v>
      </c>
      <c r="B344" s="90">
        <v>929</v>
      </c>
      <c r="C344" s="93">
        <v>11</v>
      </c>
      <c r="D344" s="93" t="s">
        <v>98</v>
      </c>
      <c r="E344" s="93" t="s">
        <v>224</v>
      </c>
      <c r="F344" s="93"/>
      <c r="G344" s="29">
        <v>955.3</v>
      </c>
      <c r="I344" s="30">
        <f t="shared" si="19"/>
        <v>955.3</v>
      </c>
      <c r="J344" s="28"/>
      <c r="K344" s="35"/>
      <c r="L344" s="28"/>
      <c r="M344" s="44">
        <f t="shared" si="20"/>
        <v>0</v>
      </c>
      <c r="N344" s="47">
        <v>955.3</v>
      </c>
      <c r="O344" s="47">
        <v>955.3</v>
      </c>
      <c r="P344" s="62">
        <f t="shared" si="18"/>
        <v>0</v>
      </c>
      <c r="Q344" s="56"/>
      <c r="R344" s="56"/>
      <c r="S344" s="56"/>
      <c r="T344" s="81">
        <v>993.8</v>
      </c>
      <c r="U344" s="81">
        <v>993.8</v>
      </c>
    </row>
    <row r="345" spans="1:21" ht="90" x14ac:dyDescent="0.25">
      <c r="A345" s="105" t="s">
        <v>124</v>
      </c>
      <c r="B345" s="90" t="s">
        <v>116</v>
      </c>
      <c r="C345" s="93" t="s">
        <v>117</v>
      </c>
      <c r="D345" s="93" t="s">
        <v>98</v>
      </c>
      <c r="E345" s="93" t="s">
        <v>225</v>
      </c>
      <c r="F345" s="93"/>
      <c r="G345" s="29">
        <v>955.3</v>
      </c>
      <c r="I345" s="30">
        <f t="shared" si="19"/>
        <v>955.3</v>
      </c>
      <c r="J345" s="28"/>
      <c r="K345" s="35"/>
      <c r="L345" s="28"/>
      <c r="M345" s="44">
        <f t="shared" si="20"/>
        <v>0</v>
      </c>
      <c r="N345" s="47">
        <v>955.3</v>
      </c>
      <c r="O345" s="47">
        <v>955.3</v>
      </c>
      <c r="P345" s="62">
        <f t="shared" si="18"/>
        <v>0</v>
      </c>
      <c r="Q345" s="56"/>
      <c r="R345" s="56"/>
      <c r="S345" s="56"/>
      <c r="T345" s="81">
        <v>993.8</v>
      </c>
      <c r="U345" s="81">
        <v>993.8</v>
      </c>
    </row>
    <row r="346" spans="1:21" ht="45" x14ac:dyDescent="0.25">
      <c r="A346" s="104" t="s">
        <v>74</v>
      </c>
      <c r="B346" s="90">
        <v>929</v>
      </c>
      <c r="C346" s="93">
        <v>11</v>
      </c>
      <c r="D346" s="93" t="s">
        <v>98</v>
      </c>
      <c r="E346" s="93" t="s">
        <v>228</v>
      </c>
      <c r="F346" s="93"/>
      <c r="G346" s="29">
        <v>955.3</v>
      </c>
      <c r="I346" s="30">
        <f t="shared" si="19"/>
        <v>955.3</v>
      </c>
      <c r="J346" s="28"/>
      <c r="K346" s="35"/>
      <c r="L346" s="28"/>
      <c r="M346" s="44">
        <f t="shared" si="20"/>
        <v>0</v>
      </c>
      <c r="N346" s="47">
        <v>955.3</v>
      </c>
      <c r="O346" s="47">
        <v>955.3</v>
      </c>
      <c r="P346" s="62">
        <f t="shared" si="18"/>
        <v>0</v>
      </c>
      <c r="Q346" s="56"/>
      <c r="R346" s="56"/>
      <c r="S346" s="56"/>
      <c r="T346" s="81">
        <v>993.8</v>
      </c>
      <c r="U346" s="81">
        <v>993.8</v>
      </c>
    </row>
    <row r="347" spans="1:21" ht="135" x14ac:dyDescent="0.25">
      <c r="A347" s="105" t="s">
        <v>13</v>
      </c>
      <c r="B347" s="90">
        <v>929</v>
      </c>
      <c r="C347" s="93">
        <v>11</v>
      </c>
      <c r="D347" s="93" t="s">
        <v>98</v>
      </c>
      <c r="E347" s="93" t="s">
        <v>228</v>
      </c>
      <c r="F347" s="93">
        <v>100</v>
      </c>
      <c r="G347" s="12">
        <v>909</v>
      </c>
      <c r="I347" s="30">
        <f t="shared" si="19"/>
        <v>909</v>
      </c>
      <c r="J347" s="28"/>
      <c r="K347" s="35"/>
      <c r="L347" s="28"/>
      <c r="M347" s="44">
        <f t="shared" si="20"/>
        <v>0</v>
      </c>
      <c r="N347" s="47">
        <v>909</v>
      </c>
      <c r="O347" s="47">
        <v>906.6</v>
      </c>
      <c r="P347" s="62">
        <f t="shared" ref="P347:P392" si="21">O347-N347</f>
        <v>-2.3999999999999773</v>
      </c>
      <c r="Q347" s="56"/>
      <c r="R347" s="56"/>
      <c r="S347" s="56"/>
      <c r="T347" s="81">
        <v>945.5</v>
      </c>
      <c r="U347" s="81">
        <v>945.5</v>
      </c>
    </row>
    <row r="348" spans="1:21" ht="60" x14ac:dyDescent="0.25">
      <c r="A348" s="105" t="s">
        <v>269</v>
      </c>
      <c r="B348" s="90">
        <v>929</v>
      </c>
      <c r="C348" s="93">
        <v>11</v>
      </c>
      <c r="D348" s="93" t="s">
        <v>98</v>
      </c>
      <c r="E348" s="93" t="s">
        <v>228</v>
      </c>
      <c r="F348" s="93">
        <v>200</v>
      </c>
      <c r="G348" s="12">
        <v>46</v>
      </c>
      <c r="I348" s="30">
        <f t="shared" si="19"/>
        <v>46</v>
      </c>
      <c r="J348" s="28"/>
      <c r="K348" s="35"/>
      <c r="L348" s="28"/>
      <c r="M348" s="44">
        <f t="shared" si="20"/>
        <v>0</v>
      </c>
      <c r="N348" s="47">
        <v>46</v>
      </c>
      <c r="O348" s="47">
        <v>48.4</v>
      </c>
      <c r="P348" s="62">
        <f t="shared" si="21"/>
        <v>2.3999999999999986</v>
      </c>
      <c r="Q348" s="56"/>
      <c r="R348" s="56"/>
      <c r="S348" s="56"/>
      <c r="T348" s="81">
        <v>48</v>
      </c>
      <c r="U348" s="81">
        <v>48</v>
      </c>
    </row>
    <row r="349" spans="1:21" ht="30" x14ac:dyDescent="0.25">
      <c r="A349" s="104" t="s">
        <v>19</v>
      </c>
      <c r="B349" s="90">
        <v>929</v>
      </c>
      <c r="C349" s="93">
        <v>11</v>
      </c>
      <c r="D349" s="93" t="s">
        <v>98</v>
      </c>
      <c r="E349" s="93" t="s">
        <v>228</v>
      </c>
      <c r="F349" s="93" t="s">
        <v>101</v>
      </c>
      <c r="G349" s="29">
        <v>0.3</v>
      </c>
      <c r="I349" s="30">
        <f t="shared" si="19"/>
        <v>0.3</v>
      </c>
      <c r="J349" s="28"/>
      <c r="K349" s="35"/>
      <c r="L349" s="28"/>
      <c r="M349" s="44">
        <f t="shared" si="20"/>
        <v>0</v>
      </c>
      <c r="N349" s="47">
        <v>0.3</v>
      </c>
      <c r="O349" s="47">
        <v>0.3</v>
      </c>
      <c r="P349" s="62">
        <f t="shared" si="21"/>
        <v>0</v>
      </c>
      <c r="Q349" s="56"/>
      <c r="R349" s="56"/>
      <c r="S349" s="56"/>
      <c r="T349" s="81">
        <v>0.3</v>
      </c>
      <c r="U349" s="81">
        <v>0.3</v>
      </c>
    </row>
    <row r="350" spans="1:21" ht="71.25" x14ac:dyDescent="0.25">
      <c r="A350" s="103" t="s">
        <v>84</v>
      </c>
      <c r="B350" s="89">
        <v>930</v>
      </c>
      <c r="C350" s="97"/>
      <c r="D350" s="97"/>
      <c r="E350" s="97"/>
      <c r="F350" s="97"/>
      <c r="G350" s="29">
        <v>36844.5</v>
      </c>
      <c r="I350" s="30">
        <f t="shared" si="19"/>
        <v>36844.5</v>
      </c>
      <c r="J350" s="38">
        <v>24</v>
      </c>
      <c r="K350" s="35"/>
      <c r="L350" s="28"/>
      <c r="M350" s="44">
        <f t="shared" si="20"/>
        <v>24</v>
      </c>
      <c r="N350" s="47">
        <v>36868.5</v>
      </c>
      <c r="O350" s="47">
        <v>36868.5</v>
      </c>
      <c r="P350" s="62">
        <f t="shared" si="21"/>
        <v>0</v>
      </c>
      <c r="Q350" s="56"/>
      <c r="R350" s="56"/>
      <c r="S350" s="56"/>
      <c r="T350" s="80">
        <v>48209</v>
      </c>
      <c r="U350" s="81">
        <v>50350.2</v>
      </c>
    </row>
    <row r="351" spans="1:21" ht="15.75" x14ac:dyDescent="0.25">
      <c r="A351" s="104" t="s">
        <v>68</v>
      </c>
      <c r="B351" s="90">
        <v>930</v>
      </c>
      <c r="C351" s="93" t="s">
        <v>102</v>
      </c>
      <c r="D351" s="93"/>
      <c r="E351" s="93"/>
      <c r="F351" s="93"/>
      <c r="G351" s="29">
        <v>61.1</v>
      </c>
      <c r="I351" s="30">
        <f t="shared" si="19"/>
        <v>61.1</v>
      </c>
      <c r="J351" s="28"/>
      <c r="K351" s="35"/>
      <c r="L351" s="28"/>
      <c r="M351" s="44">
        <f t="shared" si="20"/>
        <v>0</v>
      </c>
      <c r="N351" s="47">
        <v>61.1</v>
      </c>
      <c r="O351" s="47">
        <v>61.1</v>
      </c>
      <c r="P351" s="62">
        <f t="shared" si="21"/>
        <v>0</v>
      </c>
      <c r="Q351" s="56"/>
      <c r="R351" s="56"/>
      <c r="S351" s="56"/>
      <c r="T351" s="81">
        <v>22.1</v>
      </c>
      <c r="U351" s="81">
        <v>22.1</v>
      </c>
    </row>
    <row r="352" spans="1:21" ht="30" x14ac:dyDescent="0.25">
      <c r="A352" s="104" t="s">
        <v>87</v>
      </c>
      <c r="B352" s="90">
        <v>930</v>
      </c>
      <c r="C352" s="93" t="s">
        <v>102</v>
      </c>
      <c r="D352" s="93" t="s">
        <v>102</v>
      </c>
      <c r="E352" s="93"/>
      <c r="F352" s="93"/>
      <c r="G352" s="29">
        <v>61.1</v>
      </c>
      <c r="I352" s="30">
        <f t="shared" si="19"/>
        <v>61.1</v>
      </c>
      <c r="J352" s="28"/>
      <c r="K352" s="35"/>
      <c r="L352" s="28"/>
      <c r="M352" s="44">
        <f t="shared" si="20"/>
        <v>0</v>
      </c>
      <c r="N352" s="47">
        <v>61.1</v>
      </c>
      <c r="O352" s="47">
        <v>61.1</v>
      </c>
      <c r="P352" s="62">
        <f t="shared" si="21"/>
        <v>0</v>
      </c>
      <c r="Q352" s="56"/>
      <c r="R352" s="56"/>
      <c r="S352" s="56"/>
      <c r="T352" s="81">
        <v>22.1</v>
      </c>
      <c r="U352" s="81"/>
    </row>
    <row r="353" spans="1:21" ht="30" x14ac:dyDescent="0.25">
      <c r="A353" s="105" t="s">
        <v>86</v>
      </c>
      <c r="B353" s="90">
        <v>930</v>
      </c>
      <c r="C353" s="93" t="s">
        <v>102</v>
      </c>
      <c r="D353" s="93" t="s">
        <v>102</v>
      </c>
      <c r="E353" s="93" t="s">
        <v>229</v>
      </c>
      <c r="F353" s="93"/>
      <c r="G353" s="29">
        <v>21.1</v>
      </c>
      <c r="I353" s="30">
        <f t="shared" si="19"/>
        <v>21.1</v>
      </c>
      <c r="J353" s="28"/>
      <c r="K353" s="35"/>
      <c r="L353" s="28"/>
      <c r="M353" s="44">
        <f t="shared" si="20"/>
        <v>0</v>
      </c>
      <c r="N353" s="47">
        <v>21.1</v>
      </c>
      <c r="O353" s="47">
        <v>21.1</v>
      </c>
      <c r="P353" s="62">
        <f t="shared" si="21"/>
        <v>0</v>
      </c>
      <c r="Q353" s="56"/>
      <c r="R353" s="56"/>
      <c r="S353" s="56"/>
      <c r="T353" s="81">
        <v>22.1</v>
      </c>
      <c r="U353" s="81">
        <v>22.1</v>
      </c>
    </row>
    <row r="354" spans="1:21" ht="195" x14ac:dyDescent="0.25">
      <c r="A354" s="105" t="s">
        <v>279</v>
      </c>
      <c r="B354" s="90">
        <v>930</v>
      </c>
      <c r="C354" s="93" t="s">
        <v>102</v>
      </c>
      <c r="D354" s="93" t="s">
        <v>102</v>
      </c>
      <c r="E354" s="93" t="s">
        <v>246</v>
      </c>
      <c r="F354" s="93"/>
      <c r="G354" s="29">
        <v>21.1</v>
      </c>
      <c r="I354" s="30">
        <f t="shared" si="19"/>
        <v>21.1</v>
      </c>
      <c r="J354" s="28"/>
      <c r="K354" s="35"/>
      <c r="L354" s="28"/>
      <c r="M354" s="44">
        <f t="shared" si="20"/>
        <v>0</v>
      </c>
      <c r="N354" s="47">
        <v>21.1</v>
      </c>
      <c r="O354" s="47">
        <v>21.1</v>
      </c>
      <c r="P354" s="62">
        <f t="shared" si="21"/>
        <v>0</v>
      </c>
      <c r="Q354" s="56"/>
      <c r="R354" s="56"/>
      <c r="S354" s="56"/>
      <c r="T354" s="81">
        <v>22.1</v>
      </c>
      <c r="U354" s="81">
        <v>22.1</v>
      </c>
    </row>
    <row r="355" spans="1:21" ht="60" x14ac:dyDescent="0.25">
      <c r="A355" s="105" t="s">
        <v>269</v>
      </c>
      <c r="B355" s="90">
        <v>930</v>
      </c>
      <c r="C355" s="93" t="s">
        <v>102</v>
      </c>
      <c r="D355" s="93" t="s">
        <v>102</v>
      </c>
      <c r="E355" s="93" t="s">
        <v>246</v>
      </c>
      <c r="F355" s="93">
        <v>200</v>
      </c>
      <c r="G355" s="12">
        <v>21.1</v>
      </c>
      <c r="I355" s="30">
        <f t="shared" si="19"/>
        <v>21.1</v>
      </c>
      <c r="J355" s="28"/>
      <c r="K355" s="35"/>
      <c r="L355" s="28"/>
      <c r="M355" s="44">
        <f t="shared" si="20"/>
        <v>0</v>
      </c>
      <c r="N355" s="47">
        <v>21.1</v>
      </c>
      <c r="O355" s="47">
        <v>21.1</v>
      </c>
      <c r="P355" s="62">
        <f t="shared" si="21"/>
        <v>0</v>
      </c>
      <c r="Q355" s="56"/>
      <c r="R355" s="56"/>
      <c r="S355" s="56"/>
      <c r="T355" s="81">
        <v>22.1</v>
      </c>
      <c r="U355" s="81">
        <v>22.1</v>
      </c>
    </row>
    <row r="356" spans="1:21" ht="15.75" x14ac:dyDescent="0.25">
      <c r="A356" s="104" t="s">
        <v>48</v>
      </c>
      <c r="B356" s="90">
        <v>930</v>
      </c>
      <c r="C356" s="93">
        <v>10</v>
      </c>
      <c r="D356" s="93"/>
      <c r="E356" s="93"/>
      <c r="F356" s="93"/>
      <c r="G356" s="29">
        <v>36783.4</v>
      </c>
      <c r="I356" s="30">
        <f t="shared" si="19"/>
        <v>36783.4</v>
      </c>
      <c r="J356" s="38">
        <v>24</v>
      </c>
      <c r="K356" s="35"/>
      <c r="L356" s="28"/>
      <c r="M356" s="44">
        <f t="shared" si="20"/>
        <v>24</v>
      </c>
      <c r="N356" s="47">
        <v>36807.4</v>
      </c>
      <c r="O356" s="47">
        <v>36807.4</v>
      </c>
      <c r="P356" s="62">
        <f t="shared" si="21"/>
        <v>0</v>
      </c>
      <c r="Q356" s="56"/>
      <c r="R356" s="56"/>
      <c r="S356" s="56"/>
      <c r="T356" s="81">
        <v>48186.9</v>
      </c>
      <c r="U356" s="81">
        <v>50328.1</v>
      </c>
    </row>
    <row r="357" spans="1:21" ht="30" x14ac:dyDescent="0.25">
      <c r="A357" s="104" t="s">
        <v>52</v>
      </c>
      <c r="B357" s="90">
        <v>930</v>
      </c>
      <c r="C357" s="93">
        <v>10</v>
      </c>
      <c r="D357" s="93" t="s">
        <v>106</v>
      </c>
      <c r="E357" s="93"/>
      <c r="F357" s="93"/>
      <c r="G357" s="29">
        <v>71.2</v>
      </c>
      <c r="I357" s="30">
        <f t="shared" si="19"/>
        <v>71.2</v>
      </c>
      <c r="J357" s="28"/>
      <c r="K357" s="35"/>
      <c r="L357" s="28"/>
      <c r="M357" s="44">
        <f t="shared" si="20"/>
        <v>0</v>
      </c>
      <c r="N357" s="47">
        <v>71.2</v>
      </c>
      <c r="O357" s="47">
        <v>71.2</v>
      </c>
      <c r="P357" s="62">
        <f t="shared" si="21"/>
        <v>0</v>
      </c>
      <c r="Q357" s="56"/>
      <c r="R357" s="56"/>
      <c r="S357" s="56"/>
      <c r="T357" s="80">
        <v>66</v>
      </c>
      <c r="U357" s="80">
        <v>66</v>
      </c>
    </row>
    <row r="358" spans="1:21" ht="30" x14ac:dyDescent="0.25">
      <c r="A358" s="105" t="s">
        <v>86</v>
      </c>
      <c r="B358" s="90">
        <v>930</v>
      </c>
      <c r="C358" s="93">
        <v>10</v>
      </c>
      <c r="D358" s="93" t="s">
        <v>106</v>
      </c>
      <c r="E358" s="93" t="s">
        <v>229</v>
      </c>
      <c r="F358" s="93"/>
      <c r="G358" s="29">
        <v>71.2</v>
      </c>
      <c r="I358" s="30">
        <f t="shared" si="19"/>
        <v>71.2</v>
      </c>
      <c r="J358" s="28"/>
      <c r="K358" s="35"/>
      <c r="L358" s="28"/>
      <c r="M358" s="44">
        <f t="shared" si="20"/>
        <v>0</v>
      </c>
      <c r="N358" s="47">
        <v>71.2</v>
      </c>
      <c r="O358" s="47">
        <v>71.2</v>
      </c>
      <c r="P358" s="62">
        <f t="shared" si="21"/>
        <v>0</v>
      </c>
      <c r="Q358" s="56"/>
      <c r="R358" s="56"/>
      <c r="S358" s="56"/>
      <c r="T358" s="80">
        <v>66</v>
      </c>
      <c r="U358" s="80">
        <v>66</v>
      </c>
    </row>
    <row r="359" spans="1:21" ht="409.5" x14ac:dyDescent="0.25">
      <c r="A359" s="104" t="s">
        <v>380</v>
      </c>
      <c r="B359" s="90" t="s">
        <v>146</v>
      </c>
      <c r="C359" s="93" t="s">
        <v>107</v>
      </c>
      <c r="D359" s="93" t="s">
        <v>106</v>
      </c>
      <c r="E359" s="93" t="s">
        <v>282</v>
      </c>
      <c r="F359" s="93"/>
      <c r="G359" s="29">
        <v>66</v>
      </c>
      <c r="I359" s="30">
        <f t="shared" si="19"/>
        <v>66</v>
      </c>
      <c r="J359" s="28"/>
      <c r="K359" s="35"/>
      <c r="L359" s="28"/>
      <c r="M359" s="44">
        <f t="shared" si="20"/>
        <v>0</v>
      </c>
      <c r="N359" s="47">
        <v>66</v>
      </c>
      <c r="O359" s="47">
        <v>66</v>
      </c>
      <c r="P359" s="62">
        <f t="shared" si="21"/>
        <v>0</v>
      </c>
      <c r="Q359" s="56"/>
      <c r="R359" s="56"/>
      <c r="S359" s="56"/>
      <c r="T359" s="80">
        <v>66</v>
      </c>
      <c r="U359" s="80">
        <v>66</v>
      </c>
    </row>
    <row r="360" spans="1:21" ht="30" x14ac:dyDescent="0.25">
      <c r="A360" s="104" t="s">
        <v>47</v>
      </c>
      <c r="B360" s="90" t="s">
        <v>146</v>
      </c>
      <c r="C360" s="93" t="s">
        <v>107</v>
      </c>
      <c r="D360" s="93" t="s">
        <v>106</v>
      </c>
      <c r="E360" s="93" t="s">
        <v>282</v>
      </c>
      <c r="F360" s="93" t="s">
        <v>118</v>
      </c>
      <c r="G360" s="12">
        <v>66</v>
      </c>
      <c r="I360" s="30">
        <f t="shared" si="19"/>
        <v>66</v>
      </c>
      <c r="J360" s="28"/>
      <c r="K360" s="35"/>
      <c r="L360" s="28"/>
      <c r="M360" s="44">
        <f t="shared" si="20"/>
        <v>0</v>
      </c>
      <c r="N360" s="47">
        <v>66</v>
      </c>
      <c r="O360" s="47">
        <v>66</v>
      </c>
      <c r="P360" s="62">
        <f t="shared" si="21"/>
        <v>0</v>
      </c>
      <c r="Q360" s="56"/>
      <c r="R360" s="56"/>
      <c r="S360" s="56"/>
      <c r="T360" s="80">
        <v>66</v>
      </c>
      <c r="U360" s="80">
        <v>66</v>
      </c>
    </row>
    <row r="361" spans="1:21" ht="15.75" x14ac:dyDescent="0.25">
      <c r="A361" s="104" t="s">
        <v>88</v>
      </c>
      <c r="B361" s="90">
        <v>930</v>
      </c>
      <c r="C361" s="93">
        <v>10</v>
      </c>
      <c r="D361" s="93" t="s">
        <v>96</v>
      </c>
      <c r="E361" s="93"/>
      <c r="F361" s="93"/>
      <c r="G361" s="29">
        <v>31995.9</v>
      </c>
      <c r="I361" s="30">
        <f t="shared" si="19"/>
        <v>31995.9</v>
      </c>
      <c r="J361" s="28"/>
      <c r="K361" s="35"/>
      <c r="L361" s="28"/>
      <c r="M361" s="44">
        <f t="shared" si="20"/>
        <v>0</v>
      </c>
      <c r="N361" s="47">
        <v>31995.9</v>
      </c>
      <c r="O361" s="47">
        <v>31995.9</v>
      </c>
      <c r="P361" s="62">
        <f t="shared" si="21"/>
        <v>0</v>
      </c>
      <c r="Q361" s="56"/>
      <c r="R361" s="56"/>
      <c r="S361" s="56"/>
      <c r="T361" s="81">
        <v>42520.3</v>
      </c>
      <c r="U361" s="81">
        <v>44221.9</v>
      </c>
    </row>
    <row r="362" spans="1:21" ht="30" x14ac:dyDescent="0.25">
      <c r="A362" s="105" t="s">
        <v>86</v>
      </c>
      <c r="B362" s="90">
        <v>930</v>
      </c>
      <c r="C362" s="93">
        <v>10</v>
      </c>
      <c r="D362" s="93" t="s">
        <v>96</v>
      </c>
      <c r="E362" s="93" t="s">
        <v>229</v>
      </c>
      <c r="F362" s="93"/>
      <c r="G362" s="29">
        <v>31995.9</v>
      </c>
      <c r="I362" s="30">
        <f t="shared" si="19"/>
        <v>31995.9</v>
      </c>
      <c r="J362" s="28"/>
      <c r="K362" s="35"/>
      <c r="L362" s="28"/>
      <c r="M362" s="44">
        <f t="shared" si="20"/>
        <v>0</v>
      </c>
      <c r="N362" s="47">
        <v>31995.9</v>
      </c>
      <c r="O362" s="47">
        <v>31995.9</v>
      </c>
      <c r="P362" s="62">
        <f t="shared" si="21"/>
        <v>0</v>
      </c>
      <c r="Q362" s="56"/>
      <c r="R362" s="56"/>
      <c r="S362" s="56"/>
      <c r="T362" s="81">
        <v>42520.3</v>
      </c>
      <c r="U362" s="81">
        <v>44221.9</v>
      </c>
    </row>
    <row r="363" spans="1:21" ht="195" x14ac:dyDescent="0.25">
      <c r="A363" s="105" t="s">
        <v>280</v>
      </c>
      <c r="B363" s="90">
        <v>930</v>
      </c>
      <c r="C363" s="93">
        <v>10</v>
      </c>
      <c r="D363" s="93" t="s">
        <v>96</v>
      </c>
      <c r="E363" s="93" t="s">
        <v>247</v>
      </c>
      <c r="F363" s="93"/>
      <c r="G363" s="29">
        <v>17567.3</v>
      </c>
      <c r="I363" s="30">
        <f t="shared" si="19"/>
        <v>17567.3</v>
      </c>
      <c r="J363" s="28"/>
      <c r="K363" s="35"/>
      <c r="L363" s="28"/>
      <c r="M363" s="44">
        <f t="shared" si="20"/>
        <v>0</v>
      </c>
      <c r="N363" s="47">
        <v>17567.3</v>
      </c>
      <c r="O363" s="47">
        <v>17567.3</v>
      </c>
      <c r="P363" s="62">
        <f t="shared" si="21"/>
        <v>0</v>
      </c>
      <c r="Q363" s="56"/>
      <c r="R363" s="56"/>
      <c r="S363" s="56"/>
      <c r="T363" s="81">
        <v>22226.5</v>
      </c>
      <c r="U363" s="81">
        <v>23115.7</v>
      </c>
    </row>
    <row r="364" spans="1:21" ht="30" x14ac:dyDescent="0.25">
      <c r="A364" s="104" t="s">
        <v>47</v>
      </c>
      <c r="B364" s="90">
        <v>930</v>
      </c>
      <c r="C364" s="93">
        <v>10</v>
      </c>
      <c r="D364" s="93" t="s">
        <v>96</v>
      </c>
      <c r="E364" s="93" t="s">
        <v>247</v>
      </c>
      <c r="F364" s="93">
        <v>300</v>
      </c>
      <c r="G364" s="12">
        <v>17567.3</v>
      </c>
      <c r="I364" s="30">
        <f t="shared" si="19"/>
        <v>17567.3</v>
      </c>
      <c r="J364" s="28"/>
      <c r="K364" s="35">
        <v>-120</v>
      </c>
      <c r="L364" s="28"/>
      <c r="M364" s="44">
        <f t="shared" si="20"/>
        <v>-120</v>
      </c>
      <c r="N364" s="47">
        <v>17447.3</v>
      </c>
      <c r="O364" s="47">
        <v>17447.3</v>
      </c>
      <c r="P364" s="62">
        <f t="shared" si="21"/>
        <v>0</v>
      </c>
      <c r="Q364" s="56"/>
      <c r="R364" s="56"/>
      <c r="S364" s="56"/>
      <c r="T364" s="81">
        <v>22226.5</v>
      </c>
      <c r="U364" s="81">
        <v>23115.7</v>
      </c>
    </row>
    <row r="365" spans="1:21" ht="135" x14ac:dyDescent="0.25">
      <c r="A365" s="105" t="s">
        <v>281</v>
      </c>
      <c r="B365" s="90">
        <v>930</v>
      </c>
      <c r="C365" s="93">
        <v>10</v>
      </c>
      <c r="D365" s="93" t="s">
        <v>96</v>
      </c>
      <c r="E365" s="93" t="s">
        <v>248</v>
      </c>
      <c r="F365" s="93"/>
      <c r="G365" s="29">
        <v>13247.5</v>
      </c>
      <c r="I365" s="30">
        <f t="shared" si="19"/>
        <v>13247.5</v>
      </c>
      <c r="J365" s="28"/>
      <c r="K365" s="35"/>
      <c r="L365" s="28"/>
      <c r="M365" s="44">
        <f t="shared" si="20"/>
        <v>0</v>
      </c>
      <c r="N365" s="47">
        <v>13247.5</v>
      </c>
      <c r="O365" s="47">
        <v>13247.5</v>
      </c>
      <c r="P365" s="62">
        <f t="shared" si="21"/>
        <v>0</v>
      </c>
      <c r="Q365" s="56"/>
      <c r="R365" s="56"/>
      <c r="S365" s="56"/>
      <c r="T365" s="81">
        <v>19709.099999999999</v>
      </c>
      <c r="U365" s="81">
        <v>20498.2</v>
      </c>
    </row>
    <row r="366" spans="1:21" ht="30" x14ac:dyDescent="0.25">
      <c r="A366" s="104" t="s">
        <v>47</v>
      </c>
      <c r="B366" s="90">
        <v>930</v>
      </c>
      <c r="C366" s="93">
        <v>10</v>
      </c>
      <c r="D366" s="93" t="s">
        <v>96</v>
      </c>
      <c r="E366" s="93" t="s">
        <v>248</v>
      </c>
      <c r="F366" s="93">
        <v>300</v>
      </c>
      <c r="G366" s="12">
        <v>13247.5</v>
      </c>
      <c r="I366" s="30">
        <f t="shared" si="19"/>
        <v>13247.5</v>
      </c>
      <c r="J366" s="28"/>
      <c r="K366" s="35">
        <v>-110</v>
      </c>
      <c r="L366" s="28"/>
      <c r="M366" s="44">
        <f t="shared" si="20"/>
        <v>-110</v>
      </c>
      <c r="N366" s="47">
        <v>13137.5</v>
      </c>
      <c r="O366" s="47">
        <v>13137.5</v>
      </c>
      <c r="P366" s="62">
        <f t="shared" si="21"/>
        <v>0</v>
      </c>
      <c r="Q366" s="56"/>
      <c r="R366" s="56"/>
      <c r="S366" s="56"/>
      <c r="T366" s="81">
        <v>19709.099999999999</v>
      </c>
      <c r="U366" s="81">
        <v>20498.2</v>
      </c>
    </row>
    <row r="367" spans="1:21" ht="135" x14ac:dyDescent="0.25">
      <c r="A367" s="104" t="s">
        <v>301</v>
      </c>
      <c r="B367" s="90" t="s">
        <v>146</v>
      </c>
      <c r="C367" s="93" t="s">
        <v>107</v>
      </c>
      <c r="D367" s="93" t="s">
        <v>96</v>
      </c>
      <c r="E367" s="93" t="s">
        <v>300</v>
      </c>
      <c r="F367" s="93"/>
      <c r="G367" s="29">
        <v>529.1</v>
      </c>
      <c r="I367" s="30">
        <f t="shared" si="19"/>
        <v>529.1</v>
      </c>
      <c r="J367" s="28"/>
      <c r="K367" s="35"/>
      <c r="L367" s="28"/>
      <c r="M367" s="44">
        <f t="shared" si="20"/>
        <v>0</v>
      </c>
      <c r="N367" s="47">
        <v>529.1</v>
      </c>
      <c r="O367" s="47">
        <v>529.1</v>
      </c>
      <c r="P367" s="62">
        <f t="shared" si="21"/>
        <v>0</v>
      </c>
      <c r="Q367" s="56"/>
      <c r="R367" s="56"/>
      <c r="S367" s="56"/>
      <c r="T367" s="81">
        <v>241.3</v>
      </c>
      <c r="U367" s="81">
        <v>250.9</v>
      </c>
    </row>
    <row r="368" spans="1:21" ht="30" x14ac:dyDescent="0.25">
      <c r="A368" s="104" t="s">
        <v>47</v>
      </c>
      <c r="B368" s="90" t="s">
        <v>146</v>
      </c>
      <c r="C368" s="93" t="s">
        <v>107</v>
      </c>
      <c r="D368" s="93" t="s">
        <v>96</v>
      </c>
      <c r="E368" s="93" t="s">
        <v>300</v>
      </c>
      <c r="F368" s="93" t="s">
        <v>118</v>
      </c>
      <c r="G368" s="29">
        <v>529.1</v>
      </c>
      <c r="I368" s="30">
        <f t="shared" ref="I368:I398" si="22">SUM(G368:H368)</f>
        <v>529.1</v>
      </c>
      <c r="J368" s="28"/>
      <c r="K368" s="35"/>
      <c r="L368" s="28"/>
      <c r="M368" s="44">
        <f t="shared" si="20"/>
        <v>0</v>
      </c>
      <c r="N368" s="47">
        <v>529.1</v>
      </c>
      <c r="O368" s="47">
        <v>529.1</v>
      </c>
      <c r="P368" s="62">
        <f t="shared" si="21"/>
        <v>0</v>
      </c>
      <c r="Q368" s="56"/>
      <c r="R368" s="56"/>
      <c r="S368" s="56"/>
      <c r="T368" s="81">
        <v>241.3</v>
      </c>
      <c r="U368" s="81">
        <v>250.9</v>
      </c>
    </row>
    <row r="369" spans="1:21" ht="180" x14ac:dyDescent="0.25">
      <c r="A369" s="104" t="s">
        <v>303</v>
      </c>
      <c r="B369" s="90" t="s">
        <v>146</v>
      </c>
      <c r="C369" s="93" t="s">
        <v>107</v>
      </c>
      <c r="D369" s="93" t="s">
        <v>96</v>
      </c>
      <c r="E369" s="93" t="s">
        <v>302</v>
      </c>
      <c r="F369" s="93"/>
      <c r="G369" s="30">
        <v>652</v>
      </c>
      <c r="I369" s="30">
        <f t="shared" si="22"/>
        <v>652</v>
      </c>
      <c r="J369" s="28"/>
      <c r="K369" s="35"/>
      <c r="L369" s="28"/>
      <c r="M369" s="44">
        <f t="shared" si="20"/>
        <v>0</v>
      </c>
      <c r="N369" s="47">
        <v>652</v>
      </c>
      <c r="O369" s="47">
        <v>652</v>
      </c>
      <c r="P369" s="62">
        <f t="shared" si="21"/>
        <v>0</v>
      </c>
      <c r="Q369" s="56"/>
      <c r="R369" s="56"/>
      <c r="S369" s="56"/>
      <c r="T369" s="81">
        <v>343.4</v>
      </c>
      <c r="U369" s="81">
        <v>357.1</v>
      </c>
    </row>
    <row r="370" spans="1:21" ht="30" x14ac:dyDescent="0.25">
      <c r="A370" s="104" t="s">
        <v>47</v>
      </c>
      <c r="B370" s="90" t="s">
        <v>146</v>
      </c>
      <c r="C370" s="93" t="s">
        <v>107</v>
      </c>
      <c r="D370" s="93" t="s">
        <v>96</v>
      </c>
      <c r="E370" s="93" t="s">
        <v>302</v>
      </c>
      <c r="F370" s="93" t="s">
        <v>118</v>
      </c>
      <c r="G370" s="30">
        <v>652</v>
      </c>
      <c r="I370" s="30">
        <f t="shared" si="22"/>
        <v>652</v>
      </c>
      <c r="J370" s="28"/>
      <c r="K370" s="35"/>
      <c r="L370" s="28"/>
      <c r="M370" s="44">
        <f t="shared" si="20"/>
        <v>0</v>
      </c>
      <c r="N370" s="47">
        <v>652</v>
      </c>
      <c r="O370" s="47">
        <v>652</v>
      </c>
      <c r="P370" s="62">
        <f t="shared" si="21"/>
        <v>0</v>
      </c>
      <c r="Q370" s="56"/>
      <c r="R370" s="56"/>
      <c r="S370" s="56"/>
      <c r="T370" s="81">
        <v>343.4</v>
      </c>
      <c r="U370" s="81">
        <v>357.1</v>
      </c>
    </row>
    <row r="371" spans="1:21" ht="30" x14ac:dyDescent="0.25">
      <c r="A371" s="105" t="s">
        <v>89</v>
      </c>
      <c r="B371" s="90">
        <v>930</v>
      </c>
      <c r="C371" s="93">
        <v>10</v>
      </c>
      <c r="D371" s="93" t="s">
        <v>109</v>
      </c>
      <c r="E371" s="93"/>
      <c r="F371" s="93"/>
      <c r="G371" s="29">
        <v>4716.3</v>
      </c>
      <c r="I371" s="30">
        <f t="shared" si="22"/>
        <v>4716.3</v>
      </c>
      <c r="J371" s="30">
        <v>24</v>
      </c>
      <c r="K371" s="35"/>
      <c r="L371" s="28"/>
      <c r="M371" s="44">
        <f t="shared" si="20"/>
        <v>24</v>
      </c>
      <c r="N371" s="47">
        <v>4740.3</v>
      </c>
      <c r="O371" s="47">
        <v>4740.3</v>
      </c>
      <c r="P371" s="62">
        <f t="shared" si="21"/>
        <v>0</v>
      </c>
      <c r="Q371" s="56"/>
      <c r="R371" s="56"/>
      <c r="S371" s="56"/>
      <c r="T371" s="81">
        <v>5600.6</v>
      </c>
      <c r="U371" s="81">
        <v>6040.2</v>
      </c>
    </row>
    <row r="372" spans="1:21" ht="30" x14ac:dyDescent="0.25">
      <c r="A372" s="105" t="s">
        <v>86</v>
      </c>
      <c r="B372" s="90">
        <v>930</v>
      </c>
      <c r="C372" s="93">
        <v>10</v>
      </c>
      <c r="D372" s="93" t="s">
        <v>109</v>
      </c>
      <c r="E372" s="93" t="s">
        <v>229</v>
      </c>
      <c r="F372" s="93"/>
      <c r="G372" s="29">
        <v>4716.3</v>
      </c>
      <c r="I372" s="30">
        <f t="shared" si="22"/>
        <v>4716.3</v>
      </c>
      <c r="J372" s="30">
        <v>24</v>
      </c>
      <c r="K372" s="35"/>
      <c r="L372" s="28"/>
      <c r="M372" s="44">
        <f t="shared" si="20"/>
        <v>24</v>
      </c>
      <c r="N372" s="47">
        <v>4740.3</v>
      </c>
      <c r="O372" s="47">
        <v>4740.3</v>
      </c>
      <c r="P372" s="62">
        <f t="shared" si="21"/>
        <v>0</v>
      </c>
      <c r="Q372" s="56"/>
      <c r="R372" s="56"/>
      <c r="S372" s="56"/>
      <c r="T372" s="81">
        <v>5600.6</v>
      </c>
      <c r="U372" s="81">
        <v>6040.2</v>
      </c>
    </row>
    <row r="373" spans="1:21" ht="105" x14ac:dyDescent="0.25">
      <c r="A373" s="105" t="s">
        <v>90</v>
      </c>
      <c r="B373" s="90">
        <v>930</v>
      </c>
      <c r="C373" s="93">
        <v>10</v>
      </c>
      <c r="D373" s="93" t="s">
        <v>109</v>
      </c>
      <c r="E373" s="93" t="s">
        <v>245</v>
      </c>
      <c r="F373" s="93"/>
      <c r="G373" s="12">
        <v>3261</v>
      </c>
      <c r="I373" s="30">
        <f t="shared" si="22"/>
        <v>3261</v>
      </c>
      <c r="J373" s="30">
        <v>15</v>
      </c>
      <c r="K373" s="35"/>
      <c r="L373" s="28"/>
      <c r="M373" s="44">
        <f t="shared" si="20"/>
        <v>15</v>
      </c>
      <c r="N373" s="47">
        <v>3276</v>
      </c>
      <c r="O373" s="47">
        <v>3276</v>
      </c>
      <c r="P373" s="62">
        <f t="shared" si="21"/>
        <v>0</v>
      </c>
      <c r="Q373" s="56"/>
      <c r="R373" s="56"/>
      <c r="S373" s="56"/>
      <c r="T373" s="81">
        <v>4080.6</v>
      </c>
      <c r="U373" s="81">
        <v>4080.6</v>
      </c>
    </row>
    <row r="374" spans="1:21" ht="135" x14ac:dyDescent="0.25">
      <c r="A374" s="105" t="s">
        <v>13</v>
      </c>
      <c r="B374" s="90">
        <v>930</v>
      </c>
      <c r="C374" s="93">
        <v>10</v>
      </c>
      <c r="D374" s="93" t="s">
        <v>109</v>
      </c>
      <c r="E374" s="93" t="s">
        <v>245</v>
      </c>
      <c r="F374" s="93">
        <v>100</v>
      </c>
      <c r="G374" s="30">
        <v>3167</v>
      </c>
      <c r="I374" s="30">
        <f t="shared" si="22"/>
        <v>3167</v>
      </c>
      <c r="J374" s="30">
        <v>15</v>
      </c>
      <c r="K374" s="35">
        <v>-61.8</v>
      </c>
      <c r="L374" s="28"/>
      <c r="M374" s="44">
        <f t="shared" si="20"/>
        <v>-46.8</v>
      </c>
      <c r="N374" s="47">
        <v>3120.2</v>
      </c>
      <c r="O374" s="47">
        <v>3100.8</v>
      </c>
      <c r="P374" s="62">
        <f t="shared" si="21"/>
        <v>-19.399999999999636</v>
      </c>
      <c r="Q374" s="56"/>
      <c r="R374" s="56"/>
      <c r="S374" s="56"/>
      <c r="T374" s="81">
        <v>3588.6</v>
      </c>
      <c r="U374" s="81">
        <v>3588.6</v>
      </c>
    </row>
    <row r="375" spans="1:21" ht="60" x14ac:dyDescent="0.25">
      <c r="A375" s="105" t="s">
        <v>269</v>
      </c>
      <c r="B375" s="90">
        <v>930</v>
      </c>
      <c r="C375" s="93">
        <v>10</v>
      </c>
      <c r="D375" s="93" t="s">
        <v>109</v>
      </c>
      <c r="E375" s="93" t="s">
        <v>245</v>
      </c>
      <c r="F375" s="93">
        <v>200</v>
      </c>
      <c r="G375" s="30">
        <v>94</v>
      </c>
      <c r="I375" s="30">
        <f t="shared" si="22"/>
        <v>94</v>
      </c>
      <c r="J375" s="28"/>
      <c r="K375" s="35">
        <v>61.8</v>
      </c>
      <c r="L375" s="28"/>
      <c r="M375" s="44">
        <f t="shared" si="20"/>
        <v>61.8</v>
      </c>
      <c r="N375" s="47">
        <v>155.80000000000001</v>
      </c>
      <c r="O375" s="47">
        <v>175.1</v>
      </c>
      <c r="P375" s="62">
        <f t="shared" si="21"/>
        <v>19.299999999999983</v>
      </c>
      <c r="Q375" s="56"/>
      <c r="R375" s="56"/>
      <c r="S375" s="56"/>
      <c r="T375" s="80">
        <v>492</v>
      </c>
      <c r="U375" s="80">
        <v>492</v>
      </c>
    </row>
    <row r="376" spans="1:21" ht="75" x14ac:dyDescent="0.25">
      <c r="A376" s="105" t="s">
        <v>91</v>
      </c>
      <c r="B376" s="90">
        <v>930</v>
      </c>
      <c r="C376" s="93">
        <v>10</v>
      </c>
      <c r="D376" s="93" t="s">
        <v>109</v>
      </c>
      <c r="E376" s="93" t="s">
        <v>244</v>
      </c>
      <c r="F376" s="93"/>
      <c r="G376" s="12">
        <v>614.29999999999995</v>
      </c>
      <c r="I376" s="30">
        <f t="shared" si="22"/>
        <v>614.29999999999995</v>
      </c>
      <c r="J376" s="30">
        <v>3</v>
      </c>
      <c r="K376" s="35"/>
      <c r="L376" s="28"/>
      <c r="M376" s="44">
        <f t="shared" si="20"/>
        <v>3</v>
      </c>
      <c r="N376" s="47">
        <v>617.29999999999995</v>
      </c>
      <c r="O376" s="47">
        <v>617.29999999999995</v>
      </c>
      <c r="P376" s="62">
        <f t="shared" si="21"/>
        <v>0</v>
      </c>
      <c r="Q376" s="56"/>
      <c r="R376" s="56"/>
      <c r="S376" s="56"/>
      <c r="T376" s="81">
        <v>640.79999999999995</v>
      </c>
      <c r="U376" s="81">
        <v>640.79999999999995</v>
      </c>
    </row>
    <row r="377" spans="1:21" ht="135" x14ac:dyDescent="0.25">
      <c r="A377" s="105" t="s">
        <v>13</v>
      </c>
      <c r="B377" s="90">
        <v>930</v>
      </c>
      <c r="C377" s="93">
        <v>10</v>
      </c>
      <c r="D377" s="93" t="s">
        <v>109</v>
      </c>
      <c r="E377" s="93" t="s">
        <v>244</v>
      </c>
      <c r="F377" s="93">
        <v>100</v>
      </c>
      <c r="G377" s="29">
        <v>596.6</v>
      </c>
      <c r="I377" s="30">
        <f t="shared" si="22"/>
        <v>596.6</v>
      </c>
      <c r="J377" s="30">
        <v>3</v>
      </c>
      <c r="K377" s="35"/>
      <c r="L377" s="28"/>
      <c r="M377" s="44">
        <f t="shared" si="20"/>
        <v>3</v>
      </c>
      <c r="N377" s="47">
        <v>599.6</v>
      </c>
      <c r="O377" s="47">
        <v>599.6</v>
      </c>
      <c r="P377" s="62">
        <f t="shared" si="21"/>
        <v>0</v>
      </c>
      <c r="Q377" s="56"/>
      <c r="R377" s="56"/>
      <c r="S377" s="56"/>
      <c r="T377" s="81">
        <v>558.79999999999995</v>
      </c>
      <c r="U377" s="81">
        <v>558.79999999999995</v>
      </c>
    </row>
    <row r="378" spans="1:21" ht="60" x14ac:dyDescent="0.25">
      <c r="A378" s="105" t="s">
        <v>269</v>
      </c>
      <c r="B378" s="90">
        <v>930</v>
      </c>
      <c r="C378" s="93">
        <v>10</v>
      </c>
      <c r="D378" s="93" t="s">
        <v>109</v>
      </c>
      <c r="E378" s="93" t="s">
        <v>244</v>
      </c>
      <c r="F378" s="93">
        <v>200</v>
      </c>
      <c r="G378" s="29">
        <v>17.7</v>
      </c>
      <c r="I378" s="30">
        <f t="shared" si="22"/>
        <v>17.7</v>
      </c>
      <c r="J378" s="28"/>
      <c r="K378" s="35"/>
      <c r="L378" s="28"/>
      <c r="M378" s="44">
        <f t="shared" si="20"/>
        <v>0</v>
      </c>
      <c r="N378" s="47">
        <v>17.7</v>
      </c>
      <c r="O378" s="47">
        <v>17.7</v>
      </c>
      <c r="P378" s="62">
        <f t="shared" si="21"/>
        <v>0</v>
      </c>
      <c r="Q378" s="56"/>
      <c r="R378" s="56"/>
      <c r="S378" s="56"/>
      <c r="T378" s="80">
        <v>82</v>
      </c>
      <c r="U378" s="80">
        <v>82</v>
      </c>
    </row>
    <row r="379" spans="1:21" ht="375" x14ac:dyDescent="0.25">
      <c r="A379" s="105" t="s">
        <v>377</v>
      </c>
      <c r="B379" s="90">
        <v>930</v>
      </c>
      <c r="C379" s="93">
        <v>10</v>
      </c>
      <c r="D379" s="93" t="s">
        <v>109</v>
      </c>
      <c r="E379" s="93" t="s">
        <v>251</v>
      </c>
      <c r="F379" s="93"/>
      <c r="G379" s="12">
        <v>841</v>
      </c>
      <c r="I379" s="30">
        <f t="shared" si="22"/>
        <v>841</v>
      </c>
      <c r="J379" s="30">
        <v>6</v>
      </c>
      <c r="K379" s="35"/>
      <c r="L379" s="28"/>
      <c r="M379" s="44">
        <f t="shared" ref="M379:M399" si="23">J379+K379+L379</f>
        <v>6</v>
      </c>
      <c r="N379" s="47">
        <v>847</v>
      </c>
      <c r="O379" s="47">
        <v>847</v>
      </c>
      <c r="P379" s="62">
        <f t="shared" si="21"/>
        <v>0</v>
      </c>
      <c r="Q379" s="56"/>
      <c r="R379" s="56"/>
      <c r="S379" s="56"/>
      <c r="T379" s="81">
        <v>879.2</v>
      </c>
      <c r="U379" s="81">
        <v>1318.8</v>
      </c>
    </row>
    <row r="380" spans="1:21" ht="135" x14ac:dyDescent="0.25">
      <c r="A380" s="105" t="s">
        <v>13</v>
      </c>
      <c r="B380" s="90">
        <v>930</v>
      </c>
      <c r="C380" s="93">
        <v>10</v>
      </c>
      <c r="D380" s="93" t="s">
        <v>109</v>
      </c>
      <c r="E380" s="93" t="s">
        <v>251</v>
      </c>
      <c r="F380" s="93" t="s">
        <v>113</v>
      </c>
      <c r="G380" s="29">
        <v>792.5</v>
      </c>
      <c r="I380" s="30">
        <f t="shared" si="22"/>
        <v>792.5</v>
      </c>
      <c r="J380" s="30">
        <v>6</v>
      </c>
      <c r="K380" s="35"/>
      <c r="L380" s="28"/>
      <c r="M380" s="44">
        <f t="shared" si="23"/>
        <v>6</v>
      </c>
      <c r="N380" s="47">
        <v>798.5</v>
      </c>
      <c r="O380" s="47">
        <v>798.5</v>
      </c>
      <c r="P380" s="62">
        <f t="shared" si="21"/>
        <v>0</v>
      </c>
      <c r="Q380" s="56"/>
      <c r="R380" s="56"/>
      <c r="S380" s="56"/>
      <c r="T380" s="81">
        <v>715.2</v>
      </c>
      <c r="U380" s="81">
        <v>1072.8</v>
      </c>
    </row>
    <row r="381" spans="1:21" ht="60" x14ac:dyDescent="0.25">
      <c r="A381" s="105" t="s">
        <v>269</v>
      </c>
      <c r="B381" s="90">
        <v>930</v>
      </c>
      <c r="C381" s="93">
        <v>10</v>
      </c>
      <c r="D381" s="93" t="s">
        <v>109</v>
      </c>
      <c r="E381" s="93" t="s">
        <v>251</v>
      </c>
      <c r="F381" s="93" t="s">
        <v>95</v>
      </c>
      <c r="G381" s="29">
        <v>48.5</v>
      </c>
      <c r="I381" s="30">
        <f t="shared" si="22"/>
        <v>48.5</v>
      </c>
      <c r="J381" s="28"/>
      <c r="K381" s="35"/>
      <c r="L381" s="28"/>
      <c r="M381" s="44">
        <f t="shared" si="23"/>
        <v>0</v>
      </c>
      <c r="N381" s="47">
        <v>48.5</v>
      </c>
      <c r="O381" s="47">
        <v>48.5</v>
      </c>
      <c r="P381" s="62">
        <f t="shared" si="21"/>
        <v>0</v>
      </c>
      <c r="Q381" s="56"/>
      <c r="R381" s="56"/>
      <c r="S381" s="56"/>
      <c r="T381" s="81">
        <v>164</v>
      </c>
      <c r="U381" s="81">
        <v>246</v>
      </c>
    </row>
    <row r="382" spans="1:21" ht="28.5" x14ac:dyDescent="0.25">
      <c r="A382" s="103" t="s">
        <v>92</v>
      </c>
      <c r="B382" s="89">
        <v>934</v>
      </c>
      <c r="C382" s="97"/>
      <c r="D382" s="97"/>
      <c r="E382" s="97"/>
      <c r="F382" s="97"/>
      <c r="G382" s="29">
        <v>7119.1</v>
      </c>
      <c r="I382" s="30">
        <f t="shared" si="22"/>
        <v>7119.1</v>
      </c>
      <c r="J382" s="28"/>
      <c r="K382" s="35"/>
      <c r="L382" s="28"/>
      <c r="M382" s="44">
        <f t="shared" si="23"/>
        <v>0</v>
      </c>
      <c r="N382" s="47">
        <v>7119.1</v>
      </c>
      <c r="O382" s="47">
        <v>7119.1</v>
      </c>
      <c r="P382" s="62">
        <f t="shared" si="21"/>
        <v>0</v>
      </c>
      <c r="Q382" s="56"/>
      <c r="R382" s="56"/>
      <c r="S382" s="56">
        <v>300</v>
      </c>
      <c r="T382" s="81">
        <v>6262.7</v>
      </c>
      <c r="U382" s="81">
        <v>6162.7</v>
      </c>
    </row>
    <row r="383" spans="1:21" ht="15.75" x14ac:dyDescent="0.25">
      <c r="A383" s="104" t="s">
        <v>68</v>
      </c>
      <c r="B383" s="90">
        <v>934</v>
      </c>
      <c r="C383" s="93" t="s">
        <v>102</v>
      </c>
      <c r="D383" s="93"/>
      <c r="E383" s="93"/>
      <c r="F383" s="93"/>
      <c r="G383" s="29">
        <v>7119.1</v>
      </c>
      <c r="I383" s="30">
        <f t="shared" si="22"/>
        <v>7119.1</v>
      </c>
      <c r="J383" s="28"/>
      <c r="K383" s="35"/>
      <c r="L383" s="28"/>
      <c r="M383" s="44">
        <f t="shared" si="23"/>
        <v>0</v>
      </c>
      <c r="N383" s="47">
        <v>7119.1</v>
      </c>
      <c r="O383" s="47">
        <v>7119.1</v>
      </c>
      <c r="P383" s="62">
        <f t="shared" si="21"/>
        <v>0</v>
      </c>
      <c r="Q383" s="56"/>
      <c r="R383" s="56"/>
      <c r="S383" s="56">
        <v>300</v>
      </c>
      <c r="T383" s="81">
        <v>6262.7</v>
      </c>
      <c r="U383" s="81">
        <v>6162.7</v>
      </c>
    </row>
    <row r="384" spans="1:21" ht="30" x14ac:dyDescent="0.25">
      <c r="A384" s="104" t="s">
        <v>87</v>
      </c>
      <c r="B384" s="90">
        <v>934</v>
      </c>
      <c r="C384" s="93" t="s">
        <v>102</v>
      </c>
      <c r="D384" s="93" t="s">
        <v>102</v>
      </c>
      <c r="E384" s="93"/>
      <c r="F384" s="93"/>
      <c r="G384" s="29">
        <v>6179.3</v>
      </c>
      <c r="I384" s="30">
        <f t="shared" si="22"/>
        <v>6179.3</v>
      </c>
      <c r="J384" s="28"/>
      <c r="K384" s="35"/>
      <c r="L384" s="28"/>
      <c r="M384" s="44">
        <f t="shared" si="23"/>
        <v>0</v>
      </c>
      <c r="N384" s="47">
        <v>6179.3</v>
      </c>
      <c r="O384" s="47">
        <v>6179.3</v>
      </c>
      <c r="P384" s="62">
        <f t="shared" si="21"/>
        <v>0</v>
      </c>
      <c r="Q384" s="56"/>
      <c r="R384" s="56"/>
      <c r="S384" s="56">
        <v>300</v>
      </c>
      <c r="T384" s="81">
        <v>5285.6</v>
      </c>
      <c r="U384" s="81">
        <v>5185.6000000000004</v>
      </c>
    </row>
    <row r="385" spans="1:21" ht="45" x14ac:dyDescent="0.25">
      <c r="A385" s="105" t="s">
        <v>135</v>
      </c>
      <c r="B385" s="90" t="s">
        <v>103</v>
      </c>
      <c r="C385" s="93" t="s">
        <v>102</v>
      </c>
      <c r="D385" s="93" t="s">
        <v>102</v>
      </c>
      <c r="E385" s="93" t="s">
        <v>196</v>
      </c>
      <c r="F385" s="93"/>
      <c r="G385" s="30">
        <v>100</v>
      </c>
      <c r="I385" s="30">
        <f t="shared" si="22"/>
        <v>100</v>
      </c>
      <c r="J385" s="28"/>
      <c r="K385" s="35"/>
      <c r="L385" s="28"/>
      <c r="M385" s="44">
        <f t="shared" si="23"/>
        <v>0</v>
      </c>
      <c r="N385" s="47">
        <v>100</v>
      </c>
      <c r="O385" s="47">
        <v>100</v>
      </c>
      <c r="P385" s="62">
        <f t="shared" si="21"/>
        <v>0</v>
      </c>
      <c r="Q385" s="56"/>
      <c r="R385" s="56"/>
      <c r="S385" s="56"/>
      <c r="T385" s="81">
        <v>100</v>
      </c>
      <c r="U385" s="81"/>
    </row>
    <row r="386" spans="1:21" ht="60" x14ac:dyDescent="0.25">
      <c r="A386" s="105" t="s">
        <v>136</v>
      </c>
      <c r="B386" s="90" t="s">
        <v>103</v>
      </c>
      <c r="C386" s="93" t="s">
        <v>102</v>
      </c>
      <c r="D386" s="93" t="s">
        <v>102</v>
      </c>
      <c r="E386" s="93" t="s">
        <v>197</v>
      </c>
      <c r="F386" s="93"/>
      <c r="G386" s="30">
        <v>100</v>
      </c>
      <c r="I386" s="30">
        <f t="shared" si="22"/>
        <v>100</v>
      </c>
      <c r="J386" s="28"/>
      <c r="K386" s="35"/>
      <c r="L386" s="28"/>
      <c r="M386" s="44">
        <f t="shared" si="23"/>
        <v>0</v>
      </c>
      <c r="N386" s="47">
        <v>100</v>
      </c>
      <c r="O386" s="47">
        <v>100</v>
      </c>
      <c r="P386" s="62">
        <f t="shared" si="21"/>
        <v>0</v>
      </c>
      <c r="Q386" s="56"/>
      <c r="R386" s="56"/>
      <c r="S386" s="56"/>
      <c r="T386" s="81">
        <v>100</v>
      </c>
      <c r="U386" s="81"/>
    </row>
    <row r="387" spans="1:21" ht="45" x14ac:dyDescent="0.25">
      <c r="A387" s="105" t="s">
        <v>137</v>
      </c>
      <c r="B387" s="90" t="s">
        <v>103</v>
      </c>
      <c r="C387" s="93" t="s">
        <v>102</v>
      </c>
      <c r="D387" s="93" t="s">
        <v>102</v>
      </c>
      <c r="E387" s="93" t="s">
        <v>198</v>
      </c>
      <c r="F387" s="93"/>
      <c r="G387" s="30">
        <v>100</v>
      </c>
      <c r="I387" s="30">
        <f t="shared" si="22"/>
        <v>100</v>
      </c>
      <c r="J387" s="28"/>
      <c r="K387" s="35"/>
      <c r="L387" s="28"/>
      <c r="M387" s="44">
        <f t="shared" si="23"/>
        <v>0</v>
      </c>
      <c r="N387" s="47">
        <v>100</v>
      </c>
      <c r="O387" s="47">
        <v>100</v>
      </c>
      <c r="P387" s="62">
        <f t="shared" si="21"/>
        <v>0</v>
      </c>
      <c r="Q387" s="56"/>
      <c r="R387" s="56"/>
      <c r="S387" s="56"/>
      <c r="T387" s="81">
        <v>100</v>
      </c>
      <c r="U387" s="81"/>
    </row>
    <row r="388" spans="1:21" ht="75" x14ac:dyDescent="0.25">
      <c r="A388" s="104" t="s">
        <v>28</v>
      </c>
      <c r="B388" s="90" t="s">
        <v>103</v>
      </c>
      <c r="C388" s="93" t="s">
        <v>102</v>
      </c>
      <c r="D388" s="93" t="s">
        <v>102</v>
      </c>
      <c r="E388" s="93" t="s">
        <v>198</v>
      </c>
      <c r="F388" s="93" t="s">
        <v>108</v>
      </c>
      <c r="G388" s="30"/>
      <c r="I388" s="30"/>
      <c r="J388" s="28"/>
      <c r="K388" s="35"/>
      <c r="L388" s="28"/>
      <c r="M388" s="44"/>
      <c r="N388" s="47"/>
      <c r="O388" s="47"/>
      <c r="P388" s="62"/>
      <c r="Q388" s="56"/>
      <c r="R388" s="56"/>
      <c r="S388" s="56"/>
      <c r="T388" s="81">
        <v>100</v>
      </c>
      <c r="U388" s="81"/>
    </row>
    <row r="389" spans="1:21" ht="45" x14ac:dyDescent="0.25">
      <c r="A389" s="105" t="s">
        <v>125</v>
      </c>
      <c r="B389" s="90">
        <v>934</v>
      </c>
      <c r="C389" s="93" t="s">
        <v>102</v>
      </c>
      <c r="D389" s="93" t="s">
        <v>102</v>
      </c>
      <c r="E389" s="93" t="s">
        <v>230</v>
      </c>
      <c r="F389" s="93"/>
      <c r="G389" s="29">
        <v>6079.3</v>
      </c>
      <c r="I389" s="30">
        <f t="shared" si="22"/>
        <v>6079.3</v>
      </c>
      <c r="J389" s="28"/>
      <c r="K389" s="35"/>
      <c r="L389" s="28"/>
      <c r="M389" s="44">
        <f t="shared" si="23"/>
        <v>0</v>
      </c>
      <c r="N389" s="47">
        <v>6079.3</v>
      </c>
      <c r="O389" s="47">
        <v>6079.3</v>
      </c>
      <c r="P389" s="62">
        <f t="shared" si="21"/>
        <v>0</v>
      </c>
      <c r="Q389" s="56"/>
      <c r="R389" s="56"/>
      <c r="S389" s="56">
        <v>300</v>
      </c>
      <c r="T389" s="81">
        <v>5185.6000000000004</v>
      </c>
      <c r="U389" s="81">
        <v>5185.6000000000004</v>
      </c>
    </row>
    <row r="390" spans="1:21" ht="60" x14ac:dyDescent="0.25">
      <c r="A390" s="105" t="s">
        <v>263</v>
      </c>
      <c r="B390" s="90" t="s">
        <v>103</v>
      </c>
      <c r="C390" s="93" t="s">
        <v>102</v>
      </c>
      <c r="D390" s="93" t="s">
        <v>102</v>
      </c>
      <c r="E390" s="93" t="s">
        <v>231</v>
      </c>
      <c r="F390" s="93"/>
      <c r="G390" s="29">
        <v>6079.3</v>
      </c>
      <c r="I390" s="30">
        <f t="shared" si="22"/>
        <v>6079.3</v>
      </c>
      <c r="J390" s="28"/>
      <c r="K390" s="35"/>
      <c r="L390" s="28"/>
      <c r="M390" s="44">
        <f t="shared" si="23"/>
        <v>0</v>
      </c>
      <c r="N390" s="47">
        <v>6079.3</v>
      </c>
      <c r="O390" s="47">
        <v>6079.3</v>
      </c>
      <c r="P390" s="62">
        <f t="shared" si="21"/>
        <v>0</v>
      </c>
      <c r="Q390" s="56"/>
      <c r="R390" s="56"/>
      <c r="S390" s="56">
        <v>300</v>
      </c>
      <c r="T390" s="81">
        <v>5185.6000000000004</v>
      </c>
      <c r="U390" s="81">
        <v>5185.6000000000004</v>
      </c>
    </row>
    <row r="391" spans="1:21" ht="60" x14ac:dyDescent="0.25">
      <c r="A391" s="105" t="s">
        <v>27</v>
      </c>
      <c r="B391" s="90">
        <v>934</v>
      </c>
      <c r="C391" s="93" t="s">
        <v>102</v>
      </c>
      <c r="D391" s="93" t="s">
        <v>102</v>
      </c>
      <c r="E391" s="93" t="s">
        <v>233</v>
      </c>
      <c r="F391" s="93"/>
      <c r="G391" s="29">
        <v>5979.3</v>
      </c>
      <c r="I391" s="30">
        <f t="shared" si="22"/>
        <v>5979.3</v>
      </c>
      <c r="J391" s="28"/>
      <c r="K391" s="35"/>
      <c r="L391" s="28"/>
      <c r="M391" s="44">
        <f t="shared" si="23"/>
        <v>0</v>
      </c>
      <c r="N391" s="47">
        <v>5979.3</v>
      </c>
      <c r="O391" s="47">
        <v>5979.3</v>
      </c>
      <c r="P391" s="62">
        <f t="shared" si="21"/>
        <v>0</v>
      </c>
      <c r="Q391" s="56"/>
      <c r="R391" s="56"/>
      <c r="S391" s="56"/>
      <c r="T391" s="81">
        <v>5185.6000000000004</v>
      </c>
      <c r="U391" s="81">
        <v>5185.6000000000004</v>
      </c>
    </row>
    <row r="392" spans="1:21" ht="75" x14ac:dyDescent="0.25">
      <c r="A392" s="104" t="s">
        <v>28</v>
      </c>
      <c r="B392" s="90">
        <v>934</v>
      </c>
      <c r="C392" s="93" t="s">
        <v>102</v>
      </c>
      <c r="D392" s="93" t="s">
        <v>102</v>
      </c>
      <c r="E392" s="93" t="s">
        <v>233</v>
      </c>
      <c r="F392" s="93">
        <v>600</v>
      </c>
      <c r="G392" s="12">
        <v>5979.3</v>
      </c>
      <c r="I392" s="30">
        <f t="shared" si="22"/>
        <v>5979.3</v>
      </c>
      <c r="J392" s="28"/>
      <c r="K392" s="35"/>
      <c r="L392" s="28"/>
      <c r="M392" s="44">
        <f t="shared" si="23"/>
        <v>0</v>
      </c>
      <c r="N392" s="47">
        <v>5979.3</v>
      </c>
      <c r="O392" s="47">
        <v>5979.3</v>
      </c>
      <c r="P392" s="62">
        <f t="shared" si="21"/>
        <v>0</v>
      </c>
      <c r="Q392" s="56"/>
      <c r="R392" s="56"/>
      <c r="S392" s="56"/>
      <c r="T392" s="81">
        <v>5185.6000000000004</v>
      </c>
      <c r="U392" s="81">
        <v>5185.6000000000004</v>
      </c>
    </row>
    <row r="393" spans="1:21" ht="30" x14ac:dyDescent="0.25">
      <c r="A393" s="105" t="s">
        <v>73</v>
      </c>
      <c r="B393" s="90" t="s">
        <v>103</v>
      </c>
      <c r="C393" s="93" t="s">
        <v>102</v>
      </c>
      <c r="D393" s="93" t="s">
        <v>97</v>
      </c>
      <c r="E393" s="93"/>
      <c r="F393" s="93"/>
      <c r="G393" s="12">
        <v>939.8</v>
      </c>
      <c r="I393" s="30">
        <f t="shared" si="22"/>
        <v>939.8</v>
      </c>
      <c r="J393" s="28"/>
      <c r="K393" s="35"/>
      <c r="L393" s="28"/>
      <c r="M393" s="44">
        <f t="shared" si="23"/>
        <v>0</v>
      </c>
      <c r="N393" s="47">
        <v>939.8</v>
      </c>
      <c r="O393" s="47">
        <v>939.8</v>
      </c>
      <c r="P393" s="62">
        <f t="shared" ref="P393:P399" si="24">O393-N393</f>
        <v>0</v>
      </c>
      <c r="Q393" s="56"/>
      <c r="R393" s="56"/>
      <c r="S393" s="56"/>
      <c r="T393" s="81">
        <v>977.1</v>
      </c>
      <c r="U393" s="81">
        <v>977.1</v>
      </c>
    </row>
    <row r="394" spans="1:21" ht="45" x14ac:dyDescent="0.25">
      <c r="A394" s="105" t="s">
        <v>125</v>
      </c>
      <c r="B394" s="90" t="s">
        <v>103</v>
      </c>
      <c r="C394" s="93" t="s">
        <v>102</v>
      </c>
      <c r="D394" s="93" t="s">
        <v>97</v>
      </c>
      <c r="E394" s="93" t="s">
        <v>230</v>
      </c>
      <c r="F394" s="93"/>
      <c r="G394" s="12">
        <v>939.8</v>
      </c>
      <c r="I394" s="30">
        <f t="shared" si="22"/>
        <v>939.8</v>
      </c>
      <c r="J394" s="28"/>
      <c r="K394" s="35"/>
      <c r="L394" s="28"/>
      <c r="M394" s="44">
        <f t="shared" si="23"/>
        <v>0</v>
      </c>
      <c r="N394" s="47">
        <v>939.8</v>
      </c>
      <c r="O394" s="47">
        <v>939.8</v>
      </c>
      <c r="P394" s="62">
        <f t="shared" si="24"/>
        <v>0</v>
      </c>
      <c r="Q394" s="56"/>
      <c r="R394" s="56"/>
      <c r="S394" s="56"/>
      <c r="T394" s="81">
        <v>977.1</v>
      </c>
      <c r="U394" s="81">
        <v>977.1</v>
      </c>
    </row>
    <row r="395" spans="1:21" ht="60" x14ac:dyDescent="0.25">
      <c r="A395" s="105" t="s">
        <v>307</v>
      </c>
      <c r="B395" s="90" t="s">
        <v>103</v>
      </c>
      <c r="C395" s="93" t="s">
        <v>102</v>
      </c>
      <c r="D395" s="93" t="s">
        <v>97</v>
      </c>
      <c r="E395" s="93" t="s">
        <v>231</v>
      </c>
      <c r="F395" s="93"/>
      <c r="G395" s="12">
        <v>939.8</v>
      </c>
      <c r="I395" s="30">
        <f t="shared" si="22"/>
        <v>939.8</v>
      </c>
      <c r="J395" s="28"/>
      <c r="K395" s="35"/>
      <c r="L395" s="28"/>
      <c r="M395" s="44">
        <f t="shared" si="23"/>
        <v>0</v>
      </c>
      <c r="N395" s="47">
        <v>939.8</v>
      </c>
      <c r="O395" s="47">
        <v>939.8</v>
      </c>
      <c r="P395" s="62">
        <f t="shared" si="24"/>
        <v>0</v>
      </c>
      <c r="Q395" s="56"/>
      <c r="R395" s="56"/>
      <c r="S395" s="56"/>
      <c r="T395" s="81">
        <v>977.1</v>
      </c>
      <c r="U395" s="81">
        <v>977.1</v>
      </c>
    </row>
    <row r="396" spans="1:21" ht="45" x14ac:dyDescent="0.25">
      <c r="A396" s="104" t="s">
        <v>74</v>
      </c>
      <c r="B396" s="90" t="s">
        <v>103</v>
      </c>
      <c r="C396" s="93" t="s">
        <v>102</v>
      </c>
      <c r="D396" s="93" t="s">
        <v>97</v>
      </c>
      <c r="E396" s="93" t="s">
        <v>232</v>
      </c>
      <c r="F396" s="93"/>
      <c r="G396" s="12">
        <v>939.8</v>
      </c>
      <c r="I396" s="30">
        <f t="shared" si="22"/>
        <v>939.8</v>
      </c>
      <c r="J396" s="28"/>
      <c r="K396" s="35"/>
      <c r="L396" s="28"/>
      <c r="M396" s="44">
        <f t="shared" si="23"/>
        <v>0</v>
      </c>
      <c r="N396" s="47">
        <v>939.8</v>
      </c>
      <c r="O396" s="47">
        <v>939.8</v>
      </c>
      <c r="P396" s="62">
        <f t="shared" si="24"/>
        <v>0</v>
      </c>
      <c r="Q396" s="56"/>
      <c r="R396" s="56"/>
      <c r="S396" s="56"/>
      <c r="T396" s="81">
        <v>977.1</v>
      </c>
      <c r="U396" s="81">
        <v>977.1</v>
      </c>
    </row>
    <row r="397" spans="1:21" ht="135" x14ac:dyDescent="0.25">
      <c r="A397" s="105" t="s">
        <v>13</v>
      </c>
      <c r="B397" s="90" t="s">
        <v>103</v>
      </c>
      <c r="C397" s="93" t="s">
        <v>102</v>
      </c>
      <c r="D397" s="93" t="s">
        <v>97</v>
      </c>
      <c r="E397" s="93" t="s">
        <v>232</v>
      </c>
      <c r="F397" s="93" t="s">
        <v>113</v>
      </c>
      <c r="G397" s="29">
        <v>921.8</v>
      </c>
      <c r="I397" s="30">
        <f t="shared" si="22"/>
        <v>921.8</v>
      </c>
      <c r="J397" s="28"/>
      <c r="K397" s="35"/>
      <c r="L397" s="28"/>
      <c r="M397" s="44">
        <f t="shared" si="23"/>
        <v>0</v>
      </c>
      <c r="N397" s="47">
        <v>921.8</v>
      </c>
      <c r="O397" s="47">
        <v>921.8</v>
      </c>
      <c r="P397" s="62">
        <f t="shared" si="24"/>
        <v>0</v>
      </c>
      <c r="Q397" s="56"/>
      <c r="R397" s="56"/>
      <c r="S397" s="56"/>
      <c r="T397" s="81">
        <v>961.9</v>
      </c>
      <c r="U397" s="81">
        <v>961.9</v>
      </c>
    </row>
    <row r="398" spans="1:21" ht="60" x14ac:dyDescent="0.25">
      <c r="A398" s="105" t="s">
        <v>269</v>
      </c>
      <c r="B398" s="90" t="s">
        <v>103</v>
      </c>
      <c r="C398" s="93" t="s">
        <v>102</v>
      </c>
      <c r="D398" s="93" t="s">
        <v>97</v>
      </c>
      <c r="E398" s="93" t="s">
        <v>232</v>
      </c>
      <c r="F398" s="93" t="s">
        <v>95</v>
      </c>
      <c r="G398" s="30">
        <v>15</v>
      </c>
      <c r="I398" s="30">
        <f t="shared" si="22"/>
        <v>15</v>
      </c>
      <c r="J398" s="28"/>
      <c r="K398" s="35"/>
      <c r="L398" s="28"/>
      <c r="M398" s="44">
        <f t="shared" si="23"/>
        <v>0</v>
      </c>
      <c r="N398" s="47">
        <v>15</v>
      </c>
      <c r="O398" s="47">
        <v>15</v>
      </c>
      <c r="P398" s="62">
        <f t="shared" si="24"/>
        <v>0</v>
      </c>
      <c r="Q398" s="56"/>
      <c r="R398" s="56"/>
      <c r="S398" s="56"/>
      <c r="T398" s="81">
        <v>15</v>
      </c>
      <c r="U398" s="81">
        <v>15</v>
      </c>
    </row>
    <row r="399" spans="1:21" ht="30" x14ac:dyDescent="0.25">
      <c r="A399" s="115" t="s">
        <v>19</v>
      </c>
      <c r="B399" s="88" t="s">
        <v>103</v>
      </c>
      <c r="C399" s="99" t="s">
        <v>102</v>
      </c>
      <c r="D399" s="99" t="s">
        <v>97</v>
      </c>
      <c r="E399" s="99" t="s">
        <v>232</v>
      </c>
      <c r="F399" s="99" t="s">
        <v>101</v>
      </c>
      <c r="G399" s="70">
        <v>3</v>
      </c>
      <c r="I399" s="70">
        <f>SUM(G399:H399)</f>
        <v>3</v>
      </c>
      <c r="J399" s="71"/>
      <c r="K399" s="72"/>
      <c r="L399" s="71"/>
      <c r="M399" s="73">
        <f t="shared" si="23"/>
        <v>0</v>
      </c>
      <c r="N399" s="74">
        <v>3</v>
      </c>
      <c r="O399" s="74">
        <v>3</v>
      </c>
      <c r="P399" s="75">
        <f t="shared" si="24"/>
        <v>0</v>
      </c>
      <c r="Q399" s="76"/>
      <c r="R399" s="76"/>
      <c r="S399" s="76"/>
      <c r="T399" s="81">
        <v>0.2</v>
      </c>
      <c r="U399" s="81">
        <v>0.2</v>
      </c>
    </row>
    <row r="400" spans="1:21" ht="30" x14ac:dyDescent="0.25">
      <c r="A400" s="105" t="s">
        <v>384</v>
      </c>
      <c r="B400" s="90"/>
      <c r="C400" s="93"/>
      <c r="D400" s="93"/>
      <c r="E400" s="93"/>
      <c r="F400" s="93"/>
      <c r="G400" s="30"/>
      <c r="H400" s="28"/>
      <c r="I400" s="30"/>
      <c r="J400" s="28"/>
      <c r="K400" s="35"/>
      <c r="L400" s="28"/>
      <c r="M400" s="44"/>
      <c r="N400" s="47"/>
      <c r="O400" s="47"/>
      <c r="P400" s="47"/>
      <c r="Q400" s="28"/>
      <c r="R400" s="28"/>
      <c r="S400" s="28"/>
      <c r="T400" s="81">
        <v>13171.8</v>
      </c>
      <c r="U400" s="81">
        <v>27487.7</v>
      </c>
    </row>
    <row r="401" spans="1:21" ht="15.75" customHeight="1" x14ac:dyDescent="0.25">
      <c r="A401" s="116"/>
      <c r="B401" s="100"/>
      <c r="C401" s="101"/>
      <c r="D401" s="101"/>
      <c r="E401" s="101"/>
      <c r="F401" s="101"/>
      <c r="G401" s="49"/>
      <c r="I401" s="49"/>
      <c r="J401" s="50"/>
      <c r="K401" s="51"/>
      <c r="L401" s="50"/>
      <c r="M401" s="52"/>
      <c r="N401" s="53"/>
      <c r="O401" s="53"/>
      <c r="P401" s="53"/>
    </row>
    <row r="402" spans="1:21" ht="15.75" customHeight="1" x14ac:dyDescent="0.25">
      <c r="A402" s="116"/>
      <c r="B402" s="100"/>
      <c r="C402" s="101"/>
      <c r="D402" s="101"/>
      <c r="E402" s="101"/>
      <c r="F402" s="101"/>
      <c r="G402" s="49"/>
      <c r="I402" s="49"/>
      <c r="J402" s="50"/>
      <c r="K402" s="51"/>
      <c r="L402" s="50"/>
      <c r="M402" s="52"/>
      <c r="N402" s="53"/>
      <c r="O402" s="53"/>
      <c r="P402" s="53"/>
    </row>
    <row r="403" spans="1:21" ht="15.75" customHeight="1" x14ac:dyDescent="0.25">
      <c r="A403" s="116"/>
      <c r="B403" s="100"/>
      <c r="C403" s="101"/>
      <c r="D403" s="101"/>
      <c r="E403" s="101"/>
      <c r="F403" s="101"/>
      <c r="G403" s="49"/>
      <c r="I403" s="49"/>
      <c r="J403" s="50"/>
      <c r="K403" s="51"/>
      <c r="L403" s="50"/>
      <c r="M403" s="52"/>
      <c r="N403" s="53"/>
      <c r="O403" s="53"/>
      <c r="P403" s="53"/>
    </row>
    <row r="404" spans="1:21" ht="112.5" customHeight="1" x14ac:dyDescent="0.25">
      <c r="A404" s="149" t="s">
        <v>112</v>
      </c>
      <c r="B404" s="149"/>
      <c r="C404" s="149"/>
      <c r="F404" s="143" t="s">
        <v>326</v>
      </c>
      <c r="G404" s="143"/>
      <c r="H404" s="143"/>
      <c r="I404" s="143"/>
      <c r="J404" s="143"/>
      <c r="K404" s="143"/>
      <c r="L404" s="143"/>
      <c r="M404" s="143"/>
      <c r="N404" s="143"/>
      <c r="O404" s="143"/>
      <c r="P404" s="143"/>
      <c r="Q404" s="143"/>
      <c r="R404" s="143"/>
      <c r="S404" s="143"/>
      <c r="T404" s="143"/>
      <c r="U404" s="143"/>
    </row>
  </sheetData>
  <autoFilter ref="A18:V400" xr:uid="{00000000-0009-0000-0000-000002000000}"/>
  <mergeCells count="32">
    <mergeCell ref="T14:T16"/>
    <mergeCell ref="U14:U16"/>
    <mergeCell ref="F404:U404"/>
    <mergeCell ref="A10:U10"/>
    <mergeCell ref="S14:S16"/>
    <mergeCell ref="L14:L16"/>
    <mergeCell ref="M14:M16"/>
    <mergeCell ref="A404:C404"/>
    <mergeCell ref="A14:A16"/>
    <mergeCell ref="G14:G16"/>
    <mergeCell ref="F15:F16"/>
    <mergeCell ref="I14:I16"/>
    <mergeCell ref="C14:F14"/>
    <mergeCell ref="C15:C16"/>
    <mergeCell ref="E15:E16"/>
    <mergeCell ref="B14:B16"/>
    <mergeCell ref="D15:D16"/>
    <mergeCell ref="D2:S2"/>
    <mergeCell ref="D3:S3"/>
    <mergeCell ref="D4:S4"/>
    <mergeCell ref="D5:S5"/>
    <mergeCell ref="O14:O16"/>
    <mergeCell ref="P14:P16"/>
    <mergeCell ref="R14:R16"/>
    <mergeCell ref="K14:K16"/>
    <mergeCell ref="E12:F12"/>
    <mergeCell ref="Q14:Q16"/>
    <mergeCell ref="N14:N16"/>
    <mergeCell ref="J14:J16"/>
    <mergeCell ref="E13:F13"/>
    <mergeCell ref="D6:S6"/>
    <mergeCell ref="D7:S7"/>
  </mergeCells>
  <pageMargins left="1.1811023622047245" right="0.39370078740157483" top="0.39370078740157483" bottom="0.39370078740157483" header="0.39370078740157483" footer="0.51181102362204722"/>
  <pageSetup paperSize="9" scale="90" fitToHeight="0" orientation="portrait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R296"/>
  <sheetViews>
    <sheetView view="pageBreakPreview" topLeftCell="A43" zoomScaleNormal="100" zoomScaleSheetLayoutView="100" workbookViewId="0">
      <selection activeCell="A43" sqref="A43"/>
    </sheetView>
  </sheetViews>
  <sheetFormatPr defaultRowHeight="14.25" x14ac:dyDescent="0.2"/>
  <cols>
    <col min="1" max="1" width="41.42578125" style="1" customWidth="1"/>
    <col min="2" max="2" width="14.5703125" style="1" customWidth="1"/>
    <col min="3" max="3" width="8.28515625" style="1" customWidth="1"/>
    <col min="4" max="11" width="14.140625" hidden="1" customWidth="1"/>
    <col min="12" max="12" width="13.28515625" hidden="1" customWidth="1"/>
    <col min="13" max="13" width="13" hidden="1" customWidth="1"/>
    <col min="14" max="14" width="13.7109375" hidden="1" customWidth="1"/>
    <col min="15" max="15" width="14.5703125" hidden="1" customWidth="1"/>
    <col min="16" max="16" width="13.85546875" hidden="1" customWidth="1"/>
    <col min="17" max="17" width="15.7109375" customWidth="1"/>
    <col min="18" max="18" width="11.85546875" hidden="1" customWidth="1"/>
  </cols>
  <sheetData>
    <row r="2" spans="1:17" ht="18.75" x14ac:dyDescent="0.3">
      <c r="A2" s="2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</row>
    <row r="3" spans="1:17" ht="18.75" x14ac:dyDescent="0.3">
      <c r="A3" s="2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</row>
    <row r="4" spans="1:17" ht="18.75" x14ac:dyDescent="0.3">
      <c r="A4" s="2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</row>
    <row r="5" spans="1:17" ht="18.75" x14ac:dyDescent="0.3">
      <c r="A5" s="2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</row>
    <row r="6" spans="1:17" ht="18.75" x14ac:dyDescent="0.3">
      <c r="A6" s="2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</row>
    <row r="7" spans="1:17" ht="18.75" x14ac:dyDescent="0.3">
      <c r="A7" s="2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7" ht="18.75" x14ac:dyDescent="0.3">
      <c r="A8" s="2"/>
      <c r="B8" s="4"/>
      <c r="C8" s="4"/>
    </row>
    <row r="9" spans="1:17" ht="18.75" x14ac:dyDescent="0.3">
      <c r="A9" s="2"/>
      <c r="B9" s="4"/>
      <c r="C9" s="4"/>
    </row>
    <row r="10" spans="1:17" ht="37.5" customHeight="1" x14ac:dyDescent="0.3">
      <c r="A10" s="144" t="s">
        <v>351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</row>
    <row r="11" spans="1:17" ht="12.75" customHeight="1" x14ac:dyDescent="0.3">
      <c r="A11" s="3"/>
      <c r="B11" s="5"/>
      <c r="C11" s="5"/>
    </row>
    <row r="12" spans="1:17" ht="24" hidden="1" customHeight="1" x14ac:dyDescent="0.3">
      <c r="A12" s="3"/>
      <c r="B12" s="151"/>
      <c r="C12" s="151"/>
    </row>
    <row r="13" spans="1:17" ht="15" x14ac:dyDescent="0.25">
      <c r="B13" s="140"/>
      <c r="C13" s="140"/>
      <c r="K13" s="45" t="s">
        <v>344</v>
      </c>
      <c r="L13" s="45"/>
      <c r="M13" s="45"/>
    </row>
    <row r="14" spans="1:17" ht="38.25" customHeight="1" x14ac:dyDescent="0.25">
      <c r="A14" s="126" t="s">
        <v>0</v>
      </c>
      <c r="B14" s="123"/>
      <c r="C14" s="123"/>
      <c r="D14" s="123" t="s">
        <v>325</v>
      </c>
      <c r="F14" s="126" t="s">
        <v>325</v>
      </c>
      <c r="G14" s="137" t="s">
        <v>335</v>
      </c>
      <c r="H14" s="133" t="s">
        <v>341</v>
      </c>
      <c r="I14" s="133" t="s">
        <v>342</v>
      </c>
      <c r="J14" s="148" t="s">
        <v>343</v>
      </c>
      <c r="K14" s="126" t="s">
        <v>325</v>
      </c>
      <c r="L14" s="126" t="s">
        <v>349</v>
      </c>
      <c r="M14" s="129" t="s">
        <v>350</v>
      </c>
      <c r="N14" s="132" t="s">
        <v>345</v>
      </c>
      <c r="O14" s="132" t="s">
        <v>346</v>
      </c>
      <c r="P14" s="145" t="s">
        <v>342</v>
      </c>
      <c r="Q14" s="150" t="s">
        <v>325</v>
      </c>
    </row>
    <row r="15" spans="1:17" ht="15.75" customHeight="1" x14ac:dyDescent="0.2">
      <c r="A15" s="127"/>
      <c r="B15" s="123" t="s">
        <v>5</v>
      </c>
      <c r="C15" s="123" t="s">
        <v>6</v>
      </c>
      <c r="D15" s="123"/>
      <c r="F15" s="127"/>
      <c r="G15" s="138"/>
      <c r="H15" s="134"/>
      <c r="I15" s="134"/>
      <c r="J15" s="148"/>
      <c r="K15" s="127"/>
      <c r="L15" s="127"/>
      <c r="M15" s="130"/>
      <c r="N15" s="132"/>
      <c r="O15" s="132"/>
      <c r="P15" s="146"/>
      <c r="Q15" s="150"/>
    </row>
    <row r="16" spans="1:17" ht="21" customHeight="1" x14ac:dyDescent="0.2">
      <c r="A16" s="128"/>
      <c r="B16" s="123"/>
      <c r="C16" s="123"/>
      <c r="D16" s="123"/>
      <c r="F16" s="128"/>
      <c r="G16" s="139"/>
      <c r="H16" s="135"/>
      <c r="I16" s="135"/>
      <c r="J16" s="148"/>
      <c r="K16" s="128"/>
      <c r="L16" s="128"/>
      <c r="M16" s="131"/>
      <c r="N16" s="132"/>
      <c r="O16" s="132"/>
      <c r="P16" s="147"/>
      <c r="Q16" s="150"/>
    </row>
    <row r="17" spans="1:17" ht="15" x14ac:dyDescent="0.25">
      <c r="A17" s="7">
        <v>1</v>
      </c>
      <c r="B17" s="21">
        <v>5</v>
      </c>
      <c r="C17" s="21">
        <v>6</v>
      </c>
      <c r="D17" s="27">
        <v>7</v>
      </c>
      <c r="F17" s="28"/>
      <c r="G17" s="28"/>
      <c r="H17" s="28"/>
      <c r="I17" s="28"/>
      <c r="J17" s="28"/>
      <c r="K17" s="21">
        <v>7</v>
      </c>
      <c r="L17" s="21"/>
      <c r="M17" s="60"/>
      <c r="N17" s="56"/>
      <c r="O17" s="56"/>
      <c r="P17" s="56"/>
      <c r="Q17" s="21">
        <v>7</v>
      </c>
    </row>
    <row r="18" spans="1:17" ht="15" x14ac:dyDescent="0.25">
      <c r="A18" s="8"/>
      <c r="B18" s="8"/>
      <c r="C18" s="8"/>
      <c r="D18" s="28"/>
      <c r="F18" s="28"/>
      <c r="G18" s="28"/>
      <c r="H18" s="28"/>
      <c r="I18" s="28"/>
      <c r="J18" s="43"/>
      <c r="K18" s="44"/>
      <c r="L18" s="44"/>
      <c r="M18" s="61"/>
      <c r="N18" s="56"/>
      <c r="O18" s="56"/>
      <c r="P18" s="56"/>
      <c r="Q18" s="28"/>
    </row>
    <row r="19" spans="1:17" ht="47.25" x14ac:dyDescent="0.25">
      <c r="A19" s="13" t="s">
        <v>119</v>
      </c>
      <c r="B19" s="11" t="s">
        <v>209</v>
      </c>
      <c r="C19" s="11"/>
      <c r="D19" s="29">
        <v>5381.6</v>
      </c>
      <c r="F19" s="30">
        <f>SUM(D19:E19)</f>
        <v>5381.6</v>
      </c>
      <c r="G19" s="28"/>
      <c r="H19" s="35"/>
      <c r="I19" s="28"/>
      <c r="J19" s="44">
        <f t="shared" ref="J19:J28" si="0">G19+H19+I19</f>
        <v>0</v>
      </c>
      <c r="K19" s="47">
        <v>5381.6</v>
      </c>
      <c r="L19" s="47">
        <v>5381.6</v>
      </c>
      <c r="M19" s="62">
        <f t="shared" ref="M19:M36" si="1">L19-K19</f>
        <v>0</v>
      </c>
      <c r="N19" s="56"/>
      <c r="O19" s="56"/>
      <c r="P19" s="56"/>
      <c r="Q19" s="47">
        <v>880137.1</v>
      </c>
    </row>
    <row r="20" spans="1:17" ht="31.5" customHeight="1" x14ac:dyDescent="0.25">
      <c r="A20" s="13" t="s">
        <v>120</v>
      </c>
      <c r="B20" s="11" t="s">
        <v>210</v>
      </c>
      <c r="C20" s="11"/>
      <c r="D20" s="29">
        <v>5381.6</v>
      </c>
      <c r="F20" s="30">
        <f>SUM(D20:E20)</f>
        <v>5381.6</v>
      </c>
      <c r="G20" s="28"/>
      <c r="H20" s="35"/>
      <c r="I20" s="28"/>
      <c r="J20" s="44">
        <f t="shared" si="0"/>
        <v>0</v>
      </c>
      <c r="K20" s="47">
        <v>5381.6</v>
      </c>
      <c r="L20" s="47">
        <v>5381.6</v>
      </c>
      <c r="M20" s="62">
        <f t="shared" si="1"/>
        <v>0</v>
      </c>
      <c r="N20" s="56"/>
      <c r="O20" s="56"/>
      <c r="P20" s="56"/>
      <c r="Q20" s="47">
        <v>833322.5</v>
      </c>
    </row>
    <row r="21" spans="1:17" ht="78.75" x14ac:dyDescent="0.25">
      <c r="A21" s="13" t="s">
        <v>264</v>
      </c>
      <c r="B21" s="11" t="s">
        <v>214</v>
      </c>
      <c r="C21" s="11"/>
      <c r="D21" s="29">
        <v>6875.2</v>
      </c>
      <c r="F21" s="30">
        <f>SUM(D21:E21)</f>
        <v>6875.2</v>
      </c>
      <c r="G21" s="28"/>
      <c r="H21" s="35">
        <v>-232.2</v>
      </c>
      <c r="I21" s="28"/>
      <c r="J21" s="44">
        <f t="shared" si="0"/>
        <v>-232.2</v>
      </c>
      <c r="K21" s="47">
        <v>6643</v>
      </c>
      <c r="L21" s="47">
        <v>6643</v>
      </c>
      <c r="M21" s="62">
        <f t="shared" si="1"/>
        <v>0</v>
      </c>
      <c r="N21" s="56"/>
      <c r="O21" s="56"/>
      <c r="P21" s="56"/>
      <c r="Q21" s="47">
        <v>6457.4</v>
      </c>
    </row>
    <row r="22" spans="1:17" ht="47.25" x14ac:dyDescent="0.25">
      <c r="A22" s="9" t="s">
        <v>28</v>
      </c>
      <c r="B22" s="11" t="s">
        <v>214</v>
      </c>
      <c r="C22" s="11" t="s">
        <v>108</v>
      </c>
      <c r="D22" s="29"/>
      <c r="E22" s="25"/>
      <c r="F22" s="30"/>
      <c r="G22" s="28"/>
      <c r="H22" s="35">
        <v>6643</v>
      </c>
      <c r="I22" s="28"/>
      <c r="J22" s="44">
        <f t="shared" si="0"/>
        <v>6643</v>
      </c>
      <c r="K22" s="47">
        <v>6643</v>
      </c>
      <c r="L22" s="47">
        <v>6643</v>
      </c>
      <c r="M22" s="62">
        <f t="shared" si="1"/>
        <v>0</v>
      </c>
      <c r="N22" s="56"/>
      <c r="O22" s="56"/>
      <c r="P22" s="56"/>
      <c r="Q22" s="47">
        <v>6457.4</v>
      </c>
    </row>
    <row r="23" spans="1:17" ht="78.75" customHeight="1" x14ac:dyDescent="0.25">
      <c r="A23" s="13" t="s">
        <v>126</v>
      </c>
      <c r="B23" s="11" t="s">
        <v>213</v>
      </c>
      <c r="C23" s="11"/>
      <c r="D23" s="29">
        <v>3225.6</v>
      </c>
      <c r="F23" s="30">
        <f t="shared" ref="F23:F28" si="2">SUM(D23:E23)</f>
        <v>3225.6</v>
      </c>
      <c r="G23" s="28"/>
      <c r="H23" s="35"/>
      <c r="I23" s="28"/>
      <c r="J23" s="44">
        <f t="shared" si="0"/>
        <v>0</v>
      </c>
      <c r="K23" s="47">
        <v>3225.6</v>
      </c>
      <c r="L23" s="47">
        <v>3225.6</v>
      </c>
      <c r="M23" s="62">
        <f t="shared" si="1"/>
        <v>0</v>
      </c>
      <c r="N23" s="56"/>
      <c r="O23" s="56"/>
      <c r="P23" s="56"/>
      <c r="Q23" s="47">
        <v>3351.5</v>
      </c>
    </row>
    <row r="24" spans="1:17" ht="47.25" x14ac:dyDescent="0.25">
      <c r="A24" s="9" t="s">
        <v>28</v>
      </c>
      <c r="B24" s="11" t="s">
        <v>213</v>
      </c>
      <c r="C24" s="11" t="s">
        <v>108</v>
      </c>
      <c r="D24" s="29">
        <v>3225.6</v>
      </c>
      <c r="E24" s="25"/>
      <c r="F24" s="30">
        <f t="shared" si="2"/>
        <v>3225.6</v>
      </c>
      <c r="G24" s="28"/>
      <c r="H24" s="35"/>
      <c r="I24" s="28"/>
      <c r="J24" s="44">
        <f t="shared" si="0"/>
        <v>0</v>
      </c>
      <c r="K24" s="47">
        <v>3225.6</v>
      </c>
      <c r="L24" s="47">
        <v>3225.6</v>
      </c>
      <c r="M24" s="62">
        <f t="shared" si="1"/>
        <v>0</v>
      </c>
      <c r="N24" s="56"/>
      <c r="O24" s="56"/>
      <c r="P24" s="56"/>
      <c r="Q24" s="47">
        <v>3351.5</v>
      </c>
    </row>
    <row r="25" spans="1:17" ht="46.5" customHeight="1" x14ac:dyDescent="0.25">
      <c r="A25" s="19" t="s">
        <v>132</v>
      </c>
      <c r="B25" s="11" t="s">
        <v>211</v>
      </c>
      <c r="C25" s="11"/>
      <c r="D25" s="29">
        <v>14.6</v>
      </c>
      <c r="F25" s="30">
        <f t="shared" si="2"/>
        <v>14.6</v>
      </c>
      <c r="G25" s="30"/>
      <c r="H25" s="35"/>
      <c r="I25" s="28"/>
      <c r="J25" s="44">
        <f t="shared" si="0"/>
        <v>0</v>
      </c>
      <c r="K25" s="47">
        <v>14.6</v>
      </c>
      <c r="L25" s="47">
        <v>14.6</v>
      </c>
      <c r="M25" s="62">
        <f t="shared" si="1"/>
        <v>0</v>
      </c>
      <c r="N25" s="56"/>
      <c r="O25" s="56"/>
      <c r="P25" s="56"/>
      <c r="Q25" s="47">
        <v>109.3</v>
      </c>
    </row>
    <row r="26" spans="1:17" ht="32.25" customHeight="1" x14ac:dyDescent="0.25">
      <c r="A26" s="9" t="s">
        <v>28</v>
      </c>
      <c r="B26" s="11" t="s">
        <v>211</v>
      </c>
      <c r="C26" s="11" t="s">
        <v>108</v>
      </c>
      <c r="D26" s="29">
        <v>14.6</v>
      </c>
      <c r="F26" s="30">
        <f t="shared" si="2"/>
        <v>14.6</v>
      </c>
      <c r="G26" s="28"/>
      <c r="H26" s="35"/>
      <c r="I26" s="28"/>
      <c r="J26" s="44">
        <f t="shared" si="0"/>
        <v>0</v>
      </c>
      <c r="K26" s="47">
        <v>14.6</v>
      </c>
      <c r="L26" s="47">
        <v>14.6</v>
      </c>
      <c r="M26" s="62">
        <f t="shared" si="1"/>
        <v>0</v>
      </c>
      <c r="N26" s="56"/>
      <c r="O26" s="56"/>
      <c r="P26" s="56"/>
      <c r="Q26" s="47">
        <v>109.3</v>
      </c>
    </row>
    <row r="27" spans="1:17" ht="47.25" x14ac:dyDescent="0.25">
      <c r="A27" s="13" t="s">
        <v>27</v>
      </c>
      <c r="B27" s="11" t="s">
        <v>212</v>
      </c>
      <c r="C27" s="20"/>
      <c r="D27" s="29">
        <v>109808.6</v>
      </c>
      <c r="F27" s="30">
        <f t="shared" si="2"/>
        <v>109808.6</v>
      </c>
      <c r="G27" s="28"/>
      <c r="H27" s="35">
        <v>-259.8</v>
      </c>
      <c r="I27" s="28"/>
      <c r="J27" s="44">
        <f t="shared" si="0"/>
        <v>-259.8</v>
      </c>
      <c r="K27" s="47">
        <v>109548.8</v>
      </c>
      <c r="L27" s="47">
        <v>109495.6</v>
      </c>
      <c r="M27" s="62">
        <f t="shared" si="1"/>
        <v>-53.19999999999709</v>
      </c>
      <c r="N27" s="56"/>
      <c r="O27" s="56"/>
      <c r="P27" s="56">
        <v>7669.8</v>
      </c>
      <c r="Q27" s="47">
        <v>232833.3</v>
      </c>
    </row>
    <row r="28" spans="1:17" ht="47.25" x14ac:dyDescent="0.25">
      <c r="A28" s="9" t="s">
        <v>28</v>
      </c>
      <c r="B28" s="11" t="s">
        <v>212</v>
      </c>
      <c r="C28" s="11">
        <v>600</v>
      </c>
      <c r="D28" s="12">
        <v>42819.6</v>
      </c>
      <c r="F28" s="30">
        <f t="shared" si="2"/>
        <v>42819.6</v>
      </c>
      <c r="G28" s="28"/>
      <c r="H28" s="35"/>
      <c r="I28" s="28"/>
      <c r="J28" s="44">
        <f t="shared" si="0"/>
        <v>0</v>
      </c>
      <c r="K28" s="47">
        <v>42819.6</v>
      </c>
      <c r="L28" s="47">
        <v>42819.6</v>
      </c>
      <c r="M28" s="62">
        <f t="shared" si="1"/>
        <v>0</v>
      </c>
      <c r="N28" s="56"/>
      <c r="O28" s="56"/>
      <c r="P28" s="56">
        <v>1359.1</v>
      </c>
      <c r="Q28" s="47">
        <v>232833.3</v>
      </c>
    </row>
    <row r="29" spans="1:17" ht="189" x14ac:dyDescent="0.25">
      <c r="A29" s="13" t="s">
        <v>372</v>
      </c>
      <c r="B29" s="11" t="s">
        <v>371</v>
      </c>
      <c r="C29" s="11"/>
      <c r="D29" s="12"/>
      <c r="F29" s="30"/>
      <c r="G29" s="28"/>
      <c r="H29" s="35"/>
      <c r="I29" s="28"/>
      <c r="J29" s="44"/>
      <c r="K29" s="47"/>
      <c r="L29" s="47"/>
      <c r="M29" s="62">
        <f t="shared" si="1"/>
        <v>0</v>
      </c>
      <c r="N29" s="56">
        <v>859.2</v>
      </c>
      <c r="O29" s="56">
        <v>3418.9</v>
      </c>
      <c r="P29" s="56"/>
      <c r="Q29" s="47">
        <v>9136.2000000000007</v>
      </c>
    </row>
    <row r="30" spans="1:17" ht="47.25" x14ac:dyDescent="0.25">
      <c r="A30" s="9" t="s">
        <v>28</v>
      </c>
      <c r="B30" s="11" t="s">
        <v>371</v>
      </c>
      <c r="C30" s="11" t="s">
        <v>108</v>
      </c>
      <c r="D30" s="12"/>
      <c r="F30" s="30"/>
      <c r="G30" s="28"/>
      <c r="H30" s="35"/>
      <c r="I30" s="28"/>
      <c r="J30" s="44"/>
      <c r="K30" s="47"/>
      <c r="L30" s="47"/>
      <c r="M30" s="62">
        <f t="shared" si="1"/>
        <v>0</v>
      </c>
      <c r="N30" s="56">
        <v>859.2</v>
      </c>
      <c r="O30" s="56">
        <v>3418.9</v>
      </c>
      <c r="P30" s="56"/>
      <c r="Q30" s="47">
        <v>9136.2000000000007</v>
      </c>
    </row>
    <row r="31" spans="1:17" ht="126" x14ac:dyDescent="0.25">
      <c r="A31" s="13" t="s">
        <v>382</v>
      </c>
      <c r="B31" s="11" t="s">
        <v>243</v>
      </c>
      <c r="C31" s="11"/>
      <c r="D31" s="29">
        <v>5381.6</v>
      </c>
      <c r="F31" s="30">
        <f t="shared" ref="F31:F36" si="3">SUM(D31:E31)</f>
        <v>5381.6</v>
      </c>
      <c r="G31" s="28"/>
      <c r="H31" s="35"/>
      <c r="I31" s="28"/>
      <c r="J31" s="44">
        <f t="shared" ref="J31:J36" si="4">G31+H31+I31</f>
        <v>0</v>
      </c>
      <c r="K31" s="47">
        <v>5381.6</v>
      </c>
      <c r="L31" s="47">
        <v>5381.6</v>
      </c>
      <c r="M31" s="62">
        <f t="shared" si="1"/>
        <v>0</v>
      </c>
      <c r="N31" s="56"/>
      <c r="O31" s="56"/>
      <c r="P31" s="56"/>
      <c r="Q31" s="47">
        <v>4913.3999999999996</v>
      </c>
    </row>
    <row r="32" spans="1:17" ht="63" customHeight="1" x14ac:dyDescent="0.25">
      <c r="A32" s="9" t="s">
        <v>47</v>
      </c>
      <c r="B32" s="11" t="s">
        <v>243</v>
      </c>
      <c r="C32" s="11">
        <v>300</v>
      </c>
      <c r="D32" s="12">
        <v>5381.6</v>
      </c>
      <c r="F32" s="30">
        <f t="shared" si="3"/>
        <v>5381.6</v>
      </c>
      <c r="G32" s="28"/>
      <c r="H32" s="35">
        <v>-40.200000000000003</v>
      </c>
      <c r="I32" s="28"/>
      <c r="J32" s="44">
        <f t="shared" si="4"/>
        <v>-40.200000000000003</v>
      </c>
      <c r="K32" s="47">
        <v>5341.4</v>
      </c>
      <c r="L32" s="47">
        <v>5341.4</v>
      </c>
      <c r="M32" s="62">
        <f t="shared" si="1"/>
        <v>0</v>
      </c>
      <c r="N32" s="56"/>
      <c r="O32" s="56"/>
      <c r="P32" s="56"/>
      <c r="Q32" s="47">
        <v>4913.3999999999996</v>
      </c>
    </row>
    <row r="33" spans="1:17" ht="46.5" customHeight="1" x14ac:dyDescent="0.25">
      <c r="A33" s="13" t="s">
        <v>70</v>
      </c>
      <c r="B33" s="11" t="s">
        <v>250</v>
      </c>
      <c r="C33" s="11"/>
      <c r="D33" s="29">
        <v>4494.1000000000004</v>
      </c>
      <c r="F33" s="30">
        <f t="shared" si="3"/>
        <v>4494.1000000000004</v>
      </c>
      <c r="G33" s="28"/>
      <c r="H33" s="35"/>
      <c r="I33" s="28"/>
      <c r="J33" s="44">
        <f t="shared" si="4"/>
        <v>0</v>
      </c>
      <c r="K33" s="47">
        <v>4494.1000000000004</v>
      </c>
      <c r="L33" s="47">
        <v>4494.1000000000004</v>
      </c>
      <c r="M33" s="62">
        <f t="shared" si="1"/>
        <v>0</v>
      </c>
      <c r="N33" s="56"/>
      <c r="O33" s="56"/>
      <c r="P33" s="56"/>
      <c r="Q33" s="47">
        <v>12965.7</v>
      </c>
    </row>
    <row r="34" spans="1:17" ht="47.25" x14ac:dyDescent="0.25">
      <c r="A34" s="9" t="s">
        <v>28</v>
      </c>
      <c r="B34" s="11" t="s">
        <v>250</v>
      </c>
      <c r="C34" s="11" t="s">
        <v>108</v>
      </c>
      <c r="D34" s="12">
        <v>662.5</v>
      </c>
      <c r="F34" s="30">
        <f t="shared" si="3"/>
        <v>662.5</v>
      </c>
      <c r="G34" s="28"/>
      <c r="H34" s="35"/>
      <c r="I34" s="28"/>
      <c r="J34" s="44">
        <f t="shared" si="4"/>
        <v>0</v>
      </c>
      <c r="K34" s="47">
        <v>662.5</v>
      </c>
      <c r="L34" s="47">
        <v>662.5</v>
      </c>
      <c r="M34" s="62">
        <f t="shared" si="1"/>
        <v>0</v>
      </c>
      <c r="N34" s="56"/>
      <c r="O34" s="56"/>
      <c r="P34" s="56"/>
      <c r="Q34" s="47">
        <v>12965.7</v>
      </c>
    </row>
    <row r="35" spans="1:17" ht="110.25" x14ac:dyDescent="0.25">
      <c r="A35" s="18" t="s">
        <v>253</v>
      </c>
      <c r="B35" s="11" t="s">
        <v>254</v>
      </c>
      <c r="C35" s="11"/>
      <c r="D35" s="29">
        <v>319721.7</v>
      </c>
      <c r="F35" s="30">
        <f t="shared" si="3"/>
        <v>319721.7</v>
      </c>
      <c r="G35" s="29">
        <v>5218.3999999999996</v>
      </c>
      <c r="H35" s="35">
        <v>-4802.1000000000004</v>
      </c>
      <c r="I35" s="28"/>
      <c r="J35" s="44">
        <f t="shared" si="4"/>
        <v>416.29999999999927</v>
      </c>
      <c r="K35" s="47">
        <v>320138</v>
      </c>
      <c r="L35" s="47">
        <v>320138</v>
      </c>
      <c r="M35" s="62">
        <f t="shared" si="1"/>
        <v>0</v>
      </c>
      <c r="N35" s="56"/>
      <c r="O35" s="56">
        <v>3345.3</v>
      </c>
      <c r="P35" s="56"/>
      <c r="Q35" s="47">
        <v>547941.6</v>
      </c>
    </row>
    <row r="36" spans="1:17" ht="47.25" x14ac:dyDescent="0.25">
      <c r="A36" s="9" t="s">
        <v>28</v>
      </c>
      <c r="B36" s="11" t="s">
        <v>254</v>
      </c>
      <c r="C36" s="11">
        <v>600</v>
      </c>
      <c r="D36" s="12">
        <v>319721.7</v>
      </c>
      <c r="F36" s="30">
        <f t="shared" si="3"/>
        <v>319721.7</v>
      </c>
      <c r="G36" s="29">
        <v>5218.3999999999996</v>
      </c>
      <c r="H36" s="35">
        <v>-4802.1000000000004</v>
      </c>
      <c r="I36" s="28"/>
      <c r="J36" s="44">
        <f t="shared" si="4"/>
        <v>416.29999999999927</v>
      </c>
      <c r="K36" s="47">
        <v>320138</v>
      </c>
      <c r="L36" s="47">
        <v>320138</v>
      </c>
      <c r="M36" s="62">
        <f t="shared" si="1"/>
        <v>0</v>
      </c>
      <c r="N36" s="56"/>
      <c r="O36" s="56">
        <v>3345.3</v>
      </c>
      <c r="P36" s="56"/>
      <c r="Q36" s="47">
        <v>547941.6</v>
      </c>
    </row>
    <row r="37" spans="1:17" ht="46.5" customHeight="1" x14ac:dyDescent="0.25">
      <c r="A37" s="9" t="s">
        <v>375</v>
      </c>
      <c r="B37" s="11" t="s">
        <v>241</v>
      </c>
      <c r="C37" s="11"/>
      <c r="D37" s="12"/>
      <c r="F37" s="30"/>
      <c r="G37" s="28"/>
      <c r="H37" s="35"/>
      <c r="I37" s="28"/>
      <c r="J37" s="44"/>
      <c r="K37" s="47"/>
      <c r="L37" s="47"/>
      <c r="M37" s="62"/>
      <c r="N37" s="56"/>
      <c r="O37" s="56"/>
      <c r="P37" s="56"/>
      <c r="Q37" s="47">
        <v>1655.8</v>
      </c>
    </row>
    <row r="38" spans="1:17" ht="47.25" x14ac:dyDescent="0.25">
      <c r="A38" s="9" t="s">
        <v>28</v>
      </c>
      <c r="B38" s="11" t="s">
        <v>241</v>
      </c>
      <c r="C38" s="11" t="s">
        <v>108</v>
      </c>
      <c r="D38" s="12"/>
      <c r="F38" s="30"/>
      <c r="G38" s="28"/>
      <c r="H38" s="35"/>
      <c r="I38" s="28"/>
      <c r="J38" s="44"/>
      <c r="K38" s="47"/>
      <c r="L38" s="47"/>
      <c r="M38" s="62"/>
      <c r="N38" s="56"/>
      <c r="O38" s="56"/>
      <c r="P38" s="56"/>
      <c r="Q38" s="47">
        <v>1655.8</v>
      </c>
    </row>
    <row r="39" spans="1:17" ht="126" x14ac:dyDescent="0.25">
      <c r="A39" s="9" t="s">
        <v>379</v>
      </c>
      <c r="B39" s="11" t="s">
        <v>275</v>
      </c>
      <c r="C39" s="11"/>
      <c r="D39" s="29"/>
      <c r="F39" s="30"/>
      <c r="G39" s="28"/>
      <c r="H39" s="41">
        <v>65.900000000000006</v>
      </c>
      <c r="I39" s="28"/>
      <c r="J39" s="44">
        <f>G39+H39+I39</f>
        <v>65.900000000000006</v>
      </c>
      <c r="K39" s="47">
        <v>65.900000000000006</v>
      </c>
      <c r="L39" s="47">
        <v>65.900000000000006</v>
      </c>
      <c r="M39" s="62">
        <f t="shared" ref="M39:M70" si="5">L39-K39</f>
        <v>0</v>
      </c>
      <c r="N39" s="56"/>
      <c r="O39" s="56"/>
      <c r="P39" s="56"/>
      <c r="Q39" s="47">
        <v>1812.5</v>
      </c>
    </row>
    <row r="40" spans="1:17" ht="47.25" x14ac:dyDescent="0.25">
      <c r="A40" s="13" t="s">
        <v>269</v>
      </c>
      <c r="B40" s="11" t="s">
        <v>275</v>
      </c>
      <c r="C40" s="11" t="s">
        <v>95</v>
      </c>
      <c r="D40" s="29"/>
      <c r="F40" s="30"/>
      <c r="G40" s="28"/>
      <c r="H40" s="41">
        <v>65.900000000000006</v>
      </c>
      <c r="I40" s="28"/>
      <c r="J40" s="44">
        <f>G40+H40+I40</f>
        <v>65.900000000000006</v>
      </c>
      <c r="K40" s="47">
        <v>65.900000000000006</v>
      </c>
      <c r="L40" s="47">
        <v>65.900000000000006</v>
      </c>
      <c r="M40" s="62">
        <f t="shared" si="5"/>
        <v>0</v>
      </c>
      <c r="N40" s="56"/>
      <c r="O40" s="56"/>
      <c r="P40" s="56"/>
      <c r="Q40" s="47">
        <v>1812.5</v>
      </c>
    </row>
    <row r="41" spans="1:17" ht="141.75" x14ac:dyDescent="0.25">
      <c r="A41" s="9" t="s">
        <v>363</v>
      </c>
      <c r="B41" s="11" t="s">
        <v>362</v>
      </c>
      <c r="C41" s="11"/>
      <c r="D41" s="12"/>
      <c r="F41" s="30"/>
      <c r="G41" s="28"/>
      <c r="H41" s="35"/>
      <c r="I41" s="28"/>
      <c r="J41" s="44"/>
      <c r="K41" s="47"/>
      <c r="L41" s="47"/>
      <c r="M41" s="62">
        <f t="shared" si="5"/>
        <v>0</v>
      </c>
      <c r="N41" s="56"/>
      <c r="O41" s="56">
        <v>6404.8</v>
      </c>
      <c r="P41" s="56">
        <v>266.89999999999998</v>
      </c>
      <c r="Q41" s="47">
        <v>12145.8</v>
      </c>
    </row>
    <row r="42" spans="1:17" ht="47.25" x14ac:dyDescent="0.25">
      <c r="A42" s="9" t="s">
        <v>28</v>
      </c>
      <c r="B42" s="11" t="s">
        <v>362</v>
      </c>
      <c r="C42" s="11" t="s">
        <v>108</v>
      </c>
      <c r="D42" s="12"/>
      <c r="F42" s="30"/>
      <c r="G42" s="28"/>
      <c r="H42" s="35"/>
      <c r="I42" s="28"/>
      <c r="J42" s="44"/>
      <c r="K42" s="47"/>
      <c r="L42" s="47"/>
      <c r="M42" s="62">
        <f t="shared" si="5"/>
        <v>0</v>
      </c>
      <c r="N42" s="56"/>
      <c r="O42" s="56">
        <v>6404.8</v>
      </c>
      <c r="P42" s="56">
        <v>266.89999999999998</v>
      </c>
      <c r="Q42" s="47">
        <v>12145.8</v>
      </c>
    </row>
    <row r="43" spans="1:17" ht="79.5" customHeight="1" x14ac:dyDescent="0.25">
      <c r="A43" s="13" t="s">
        <v>133</v>
      </c>
      <c r="B43" s="11" t="s">
        <v>215</v>
      </c>
      <c r="C43" s="11"/>
      <c r="D43" s="29">
        <v>35520.400000000001</v>
      </c>
      <c r="F43" s="30">
        <f t="shared" ref="F43:F51" si="6">SUM(D43:E43)</f>
        <v>35520.400000000001</v>
      </c>
      <c r="G43" s="28"/>
      <c r="H43" s="42" t="e">
        <f>H44+#REF!+#REF!+H50</f>
        <v>#REF!</v>
      </c>
      <c r="I43" s="28"/>
      <c r="J43" s="44" t="e">
        <f t="shared" ref="J43:J58" si="7">G43+H43+I43</f>
        <v>#REF!</v>
      </c>
      <c r="K43" s="47">
        <v>40619.599999999999</v>
      </c>
      <c r="L43" s="47" t="e">
        <f>L44+#REF!+#REF!+L50</f>
        <v>#REF!</v>
      </c>
      <c r="M43" s="62" t="e">
        <f t="shared" si="5"/>
        <v>#REF!</v>
      </c>
      <c r="N43" s="56"/>
      <c r="O43" s="56"/>
      <c r="P43" s="56">
        <v>2992.4</v>
      </c>
      <c r="Q43" s="47">
        <v>46814.6</v>
      </c>
    </row>
    <row r="44" spans="1:17" ht="96.75" customHeight="1" x14ac:dyDescent="0.25">
      <c r="A44" s="9" t="s">
        <v>74</v>
      </c>
      <c r="B44" s="11" t="s">
        <v>216</v>
      </c>
      <c r="C44" s="11"/>
      <c r="D44" s="29">
        <v>5230.8</v>
      </c>
      <c r="F44" s="30">
        <f t="shared" si="6"/>
        <v>5230.8</v>
      </c>
      <c r="G44" s="28"/>
      <c r="H44" s="41">
        <v>28.1</v>
      </c>
      <c r="I44" s="28"/>
      <c r="J44" s="44">
        <f t="shared" si="7"/>
        <v>28.1</v>
      </c>
      <c r="K44" s="47">
        <v>5258.9</v>
      </c>
      <c r="L44" s="47">
        <v>5259</v>
      </c>
      <c r="M44" s="62">
        <f t="shared" si="5"/>
        <v>0.1000000000003638</v>
      </c>
      <c r="N44" s="56"/>
      <c r="O44" s="56"/>
      <c r="P44" s="56"/>
      <c r="Q44" s="47">
        <v>5543.9</v>
      </c>
    </row>
    <row r="45" spans="1:17" ht="110.25" x14ac:dyDescent="0.25">
      <c r="A45" s="13" t="s">
        <v>13</v>
      </c>
      <c r="B45" s="11" t="s">
        <v>216</v>
      </c>
      <c r="C45" s="11">
        <v>100</v>
      </c>
      <c r="D45" s="12">
        <v>5079.1000000000004</v>
      </c>
      <c r="F45" s="30">
        <f t="shared" si="6"/>
        <v>5079.1000000000004</v>
      </c>
      <c r="G45" s="28"/>
      <c r="H45" s="35">
        <v>-7.1</v>
      </c>
      <c r="I45" s="28"/>
      <c r="J45" s="44">
        <f t="shared" si="7"/>
        <v>-7.1</v>
      </c>
      <c r="K45" s="47">
        <v>5072</v>
      </c>
      <c r="L45" s="47">
        <v>5063.8999999999996</v>
      </c>
      <c r="M45" s="62">
        <f t="shared" si="5"/>
        <v>-8.1000000000003638</v>
      </c>
      <c r="N45" s="56"/>
      <c r="O45" s="56"/>
      <c r="P45" s="56"/>
      <c r="Q45" s="47">
        <v>5284.3</v>
      </c>
    </row>
    <row r="46" spans="1:17" ht="47.25" x14ac:dyDescent="0.25">
      <c r="A46" s="13" t="s">
        <v>269</v>
      </c>
      <c r="B46" s="11" t="s">
        <v>216</v>
      </c>
      <c r="C46" s="11">
        <v>200</v>
      </c>
      <c r="D46" s="12">
        <v>140.5</v>
      </c>
      <c r="F46" s="30">
        <f t="shared" si="6"/>
        <v>140.5</v>
      </c>
      <c r="G46" s="28"/>
      <c r="H46" s="35">
        <v>43.6</v>
      </c>
      <c r="I46" s="28"/>
      <c r="J46" s="44">
        <f t="shared" si="7"/>
        <v>43.6</v>
      </c>
      <c r="K46" s="47">
        <v>184.1</v>
      </c>
      <c r="L46" s="47">
        <v>188.5</v>
      </c>
      <c r="M46" s="62">
        <f t="shared" si="5"/>
        <v>4.4000000000000057</v>
      </c>
      <c r="N46" s="56"/>
      <c r="O46" s="56"/>
      <c r="P46" s="56"/>
      <c r="Q46" s="47">
        <v>248</v>
      </c>
    </row>
    <row r="47" spans="1:17" ht="96" customHeight="1" x14ac:dyDescent="0.25">
      <c r="A47" s="14" t="s">
        <v>19</v>
      </c>
      <c r="B47" s="11" t="s">
        <v>216</v>
      </c>
      <c r="C47" s="11">
        <v>800</v>
      </c>
      <c r="D47" s="12">
        <v>11.2</v>
      </c>
      <c r="F47" s="30">
        <f t="shared" si="6"/>
        <v>11.2</v>
      </c>
      <c r="G47" s="28"/>
      <c r="H47" s="35">
        <v>-8.4</v>
      </c>
      <c r="I47" s="28"/>
      <c r="J47" s="44">
        <f t="shared" si="7"/>
        <v>-8.4</v>
      </c>
      <c r="K47" s="47">
        <v>2.8</v>
      </c>
      <c r="L47" s="47">
        <v>6.5</v>
      </c>
      <c r="M47" s="62">
        <f t="shared" si="5"/>
        <v>3.7</v>
      </c>
      <c r="N47" s="56"/>
      <c r="O47" s="56"/>
      <c r="P47" s="56"/>
      <c r="Q47" s="47">
        <v>11.6</v>
      </c>
    </row>
    <row r="48" spans="1:17" ht="51" customHeight="1" x14ac:dyDescent="0.25">
      <c r="A48" s="13" t="s">
        <v>27</v>
      </c>
      <c r="B48" s="11" t="s">
        <v>217</v>
      </c>
      <c r="C48" s="11"/>
      <c r="D48" s="29">
        <v>30289.599999999999</v>
      </c>
      <c r="F48" s="30">
        <f t="shared" si="6"/>
        <v>30289.599999999999</v>
      </c>
      <c r="G48" s="28"/>
      <c r="H48" s="42">
        <v>79</v>
      </c>
      <c r="I48" s="28"/>
      <c r="J48" s="44">
        <f t="shared" si="7"/>
        <v>79</v>
      </c>
      <c r="K48" s="47">
        <v>30368.6</v>
      </c>
      <c r="L48" s="47">
        <v>30368.799999999999</v>
      </c>
      <c r="M48" s="62">
        <f t="shared" si="5"/>
        <v>0.2000000000007276</v>
      </c>
      <c r="N48" s="56"/>
      <c r="O48" s="56"/>
      <c r="P48" s="56">
        <v>2992.4</v>
      </c>
      <c r="Q48" s="47">
        <v>36082.6</v>
      </c>
    </row>
    <row r="49" spans="1:17" ht="103.5" customHeight="1" x14ac:dyDescent="0.25">
      <c r="A49" s="13" t="s">
        <v>13</v>
      </c>
      <c r="B49" s="11" t="s">
        <v>217</v>
      </c>
      <c r="C49" s="11">
        <v>100</v>
      </c>
      <c r="D49" s="12">
        <v>25180.2</v>
      </c>
      <c r="F49" s="30">
        <f t="shared" si="6"/>
        <v>25180.2</v>
      </c>
      <c r="G49" s="28"/>
      <c r="H49" s="35">
        <v>825.7</v>
      </c>
      <c r="I49" s="28"/>
      <c r="J49" s="44">
        <f t="shared" si="7"/>
        <v>825.7</v>
      </c>
      <c r="K49" s="47">
        <v>26005.9</v>
      </c>
      <c r="L49" s="47">
        <v>24625.7</v>
      </c>
      <c r="M49" s="62">
        <f t="shared" si="5"/>
        <v>-1380.2000000000007</v>
      </c>
      <c r="N49" s="56"/>
      <c r="O49" s="56"/>
      <c r="P49" s="56">
        <v>2992.4</v>
      </c>
      <c r="Q49" s="47">
        <v>31694.9</v>
      </c>
    </row>
    <row r="50" spans="1:17" ht="47.25" x14ac:dyDescent="0.25">
      <c r="A50" s="13" t="s">
        <v>269</v>
      </c>
      <c r="B50" s="11" t="s">
        <v>217</v>
      </c>
      <c r="C50" s="11">
        <v>200</v>
      </c>
      <c r="D50" s="12">
        <v>5032.8</v>
      </c>
      <c r="F50" s="30">
        <f t="shared" si="6"/>
        <v>5032.8</v>
      </c>
      <c r="G50" s="28"/>
      <c r="H50" s="35">
        <v>-680.1</v>
      </c>
      <c r="I50" s="28"/>
      <c r="J50" s="44">
        <f t="shared" si="7"/>
        <v>-680.1</v>
      </c>
      <c r="K50" s="47">
        <v>4352.7</v>
      </c>
      <c r="L50" s="47">
        <v>5704.3</v>
      </c>
      <c r="M50" s="62">
        <f t="shared" si="5"/>
        <v>1351.6000000000004</v>
      </c>
      <c r="N50" s="56"/>
      <c r="O50" s="56"/>
      <c r="P50" s="56"/>
      <c r="Q50" s="47">
        <v>4311.1000000000004</v>
      </c>
    </row>
    <row r="51" spans="1:17" ht="15.75" x14ac:dyDescent="0.25">
      <c r="A51" s="13" t="s">
        <v>19</v>
      </c>
      <c r="B51" s="11" t="s">
        <v>217</v>
      </c>
      <c r="C51" s="11" t="s">
        <v>101</v>
      </c>
      <c r="D51" s="29">
        <v>76.599999999999994</v>
      </c>
      <c r="F51" s="30">
        <f t="shared" si="6"/>
        <v>76.599999999999994</v>
      </c>
      <c r="G51" s="28"/>
      <c r="H51" s="35">
        <v>-66.599999999999994</v>
      </c>
      <c r="I51" s="28"/>
      <c r="J51" s="44">
        <f t="shared" si="7"/>
        <v>-66.599999999999994</v>
      </c>
      <c r="K51" s="47">
        <v>10</v>
      </c>
      <c r="L51" s="47">
        <v>38.799999999999997</v>
      </c>
      <c r="M51" s="62">
        <f t="shared" si="5"/>
        <v>28.799999999999997</v>
      </c>
      <c r="N51" s="56"/>
      <c r="O51" s="56"/>
      <c r="P51" s="56"/>
      <c r="Q51" s="47">
        <v>76.599999999999994</v>
      </c>
    </row>
    <row r="52" spans="1:17" ht="110.25" x14ac:dyDescent="0.25">
      <c r="A52" s="18" t="s">
        <v>253</v>
      </c>
      <c r="B52" s="11" t="s">
        <v>337</v>
      </c>
      <c r="C52" s="11"/>
      <c r="D52" s="29"/>
      <c r="F52" s="30"/>
      <c r="G52" s="28"/>
      <c r="H52" s="35">
        <v>4802.1000000000004</v>
      </c>
      <c r="I52" s="28"/>
      <c r="J52" s="44">
        <f t="shared" si="7"/>
        <v>4802.1000000000004</v>
      </c>
      <c r="K52" s="47">
        <v>4802.1000000000004</v>
      </c>
      <c r="L52" s="47">
        <v>4802.1000000000004</v>
      </c>
      <c r="M52" s="62">
        <f t="shared" si="5"/>
        <v>0</v>
      </c>
      <c r="N52" s="56"/>
      <c r="O52" s="56"/>
      <c r="P52" s="56"/>
      <c r="Q52" s="47">
        <v>5188.1000000000004</v>
      </c>
    </row>
    <row r="53" spans="1:17" ht="110.25" x14ac:dyDescent="0.25">
      <c r="A53" s="66" t="s">
        <v>13</v>
      </c>
      <c r="B53" s="11" t="s">
        <v>337</v>
      </c>
      <c r="C53" s="11" t="s">
        <v>113</v>
      </c>
      <c r="D53" s="29"/>
      <c r="F53" s="30"/>
      <c r="G53" s="28"/>
      <c r="H53" s="35">
        <v>3087.3</v>
      </c>
      <c r="I53" s="28"/>
      <c r="J53" s="44">
        <f t="shared" si="7"/>
        <v>3087.3</v>
      </c>
      <c r="K53" s="47">
        <v>3087.3</v>
      </c>
      <c r="L53" s="47">
        <v>3087.3</v>
      </c>
      <c r="M53" s="62">
        <f t="shared" si="5"/>
        <v>0</v>
      </c>
      <c r="N53" s="56"/>
      <c r="O53" s="56"/>
      <c r="P53" s="56"/>
      <c r="Q53" s="47">
        <v>5188.1000000000004</v>
      </c>
    </row>
    <row r="54" spans="1:17" ht="45.75" customHeight="1" x14ac:dyDescent="0.25">
      <c r="A54" s="13" t="s">
        <v>135</v>
      </c>
      <c r="B54" s="11" t="s">
        <v>196</v>
      </c>
      <c r="C54" s="11"/>
      <c r="D54" s="30">
        <v>100</v>
      </c>
      <c r="F54" s="30">
        <f>SUM(D54:E54)</f>
        <v>100</v>
      </c>
      <c r="G54" s="28"/>
      <c r="H54" s="35"/>
      <c r="I54" s="28"/>
      <c r="J54" s="44">
        <f t="shared" si="7"/>
        <v>0</v>
      </c>
      <c r="K54" s="47">
        <v>100</v>
      </c>
      <c r="L54" s="47">
        <v>100</v>
      </c>
      <c r="M54" s="62">
        <f t="shared" si="5"/>
        <v>0</v>
      </c>
      <c r="N54" s="56"/>
      <c r="O54" s="56"/>
      <c r="P54" s="56"/>
      <c r="Q54" s="47">
        <v>2892.7</v>
      </c>
    </row>
    <row r="55" spans="1:17" ht="47.25" x14ac:dyDescent="0.25">
      <c r="A55" s="9" t="s">
        <v>136</v>
      </c>
      <c r="B55" s="11" t="s">
        <v>197</v>
      </c>
      <c r="C55" s="11"/>
      <c r="D55" s="30">
        <v>415</v>
      </c>
      <c r="F55" s="30">
        <f>SUM(D55:E55)</f>
        <v>415</v>
      </c>
      <c r="G55" s="28"/>
      <c r="H55" s="35"/>
      <c r="I55" s="28"/>
      <c r="J55" s="44">
        <f t="shared" si="7"/>
        <v>0</v>
      </c>
      <c r="K55" s="47">
        <v>415</v>
      </c>
      <c r="L55" s="47">
        <v>415</v>
      </c>
      <c r="M55" s="62">
        <f t="shared" si="5"/>
        <v>0</v>
      </c>
      <c r="N55" s="56"/>
      <c r="O55" s="56"/>
      <c r="P55" s="56"/>
      <c r="Q55" s="47">
        <v>2892.7</v>
      </c>
    </row>
    <row r="56" spans="1:17" ht="31.5" x14ac:dyDescent="0.25">
      <c r="A56" s="9" t="s">
        <v>137</v>
      </c>
      <c r="B56" s="11" t="s">
        <v>198</v>
      </c>
      <c r="C56" s="11"/>
      <c r="D56" s="30">
        <v>415</v>
      </c>
      <c r="F56" s="30">
        <f>SUM(D56:E56)</f>
        <v>415</v>
      </c>
      <c r="G56" s="28"/>
      <c r="H56" s="35"/>
      <c r="I56" s="28"/>
      <c r="J56" s="44">
        <f t="shared" si="7"/>
        <v>0</v>
      </c>
      <c r="K56" s="47">
        <v>415</v>
      </c>
      <c r="L56" s="47">
        <v>415</v>
      </c>
      <c r="M56" s="62">
        <f t="shared" si="5"/>
        <v>0</v>
      </c>
      <c r="N56" s="56"/>
      <c r="O56" s="56"/>
      <c r="P56" s="56"/>
      <c r="Q56" s="47">
        <v>2892.7</v>
      </c>
    </row>
    <row r="57" spans="1:17" ht="108" customHeight="1" x14ac:dyDescent="0.25">
      <c r="A57" s="13" t="s">
        <v>269</v>
      </c>
      <c r="B57" s="11" t="s">
        <v>198</v>
      </c>
      <c r="C57" s="11" t="s">
        <v>95</v>
      </c>
      <c r="D57" s="30">
        <v>415</v>
      </c>
      <c r="F57" s="30">
        <f>SUM(D57:E57)</f>
        <v>415</v>
      </c>
      <c r="G57" s="28"/>
      <c r="H57" s="35"/>
      <c r="I57" s="28"/>
      <c r="J57" s="44">
        <f t="shared" si="7"/>
        <v>0</v>
      </c>
      <c r="K57" s="47">
        <v>415</v>
      </c>
      <c r="L57" s="47">
        <v>415</v>
      </c>
      <c r="M57" s="62">
        <f t="shared" si="5"/>
        <v>0</v>
      </c>
      <c r="N57" s="56"/>
      <c r="O57" s="56"/>
      <c r="P57" s="56"/>
      <c r="Q57" s="47">
        <v>785</v>
      </c>
    </row>
    <row r="58" spans="1:17" ht="47.25" x14ac:dyDescent="0.25">
      <c r="A58" s="9" t="s">
        <v>28</v>
      </c>
      <c r="B58" s="11" t="s">
        <v>198</v>
      </c>
      <c r="C58" s="11" t="s">
        <v>108</v>
      </c>
      <c r="D58" s="29">
        <v>2237.9</v>
      </c>
      <c r="F58" s="30">
        <f>SUM(D58:E58)</f>
        <v>2237.9</v>
      </c>
      <c r="G58" s="28"/>
      <c r="H58" s="35"/>
      <c r="I58" s="28"/>
      <c r="J58" s="44">
        <f t="shared" si="7"/>
        <v>0</v>
      </c>
      <c r="K58" s="47">
        <v>2237.9</v>
      </c>
      <c r="L58" s="47">
        <v>2237.9</v>
      </c>
      <c r="M58" s="62">
        <f t="shared" si="5"/>
        <v>0</v>
      </c>
      <c r="N58" s="56">
        <v>979.8</v>
      </c>
      <c r="O58" s="56"/>
      <c r="P58" s="56"/>
      <c r="Q58" s="47">
        <v>2107.6999999999998</v>
      </c>
    </row>
    <row r="59" spans="1:17" ht="33.75" customHeight="1" x14ac:dyDescent="0.25">
      <c r="A59" s="13" t="s">
        <v>313</v>
      </c>
      <c r="B59" s="11" t="s">
        <v>311</v>
      </c>
      <c r="C59" s="11"/>
      <c r="D59" s="29"/>
      <c r="F59" s="30"/>
      <c r="G59" s="28"/>
      <c r="H59" s="35"/>
      <c r="I59" s="28"/>
      <c r="J59" s="44"/>
      <c r="K59" s="47"/>
      <c r="L59" s="47"/>
      <c r="M59" s="62">
        <f t="shared" si="5"/>
        <v>0</v>
      </c>
      <c r="N59" s="57">
        <v>3763.5</v>
      </c>
      <c r="O59" s="58">
        <v>49999.9</v>
      </c>
      <c r="P59" s="58"/>
      <c r="Q59" s="47">
        <v>189360.5</v>
      </c>
    </row>
    <row r="60" spans="1:17" ht="110.25" x14ac:dyDescent="0.25">
      <c r="A60" s="13" t="s">
        <v>312</v>
      </c>
      <c r="B60" s="11" t="s">
        <v>309</v>
      </c>
      <c r="C60" s="11"/>
      <c r="D60" s="29"/>
      <c r="F60" s="30"/>
      <c r="G60" s="28"/>
      <c r="H60" s="35"/>
      <c r="I60" s="28"/>
      <c r="J60" s="44"/>
      <c r="K60" s="47"/>
      <c r="L60" s="47"/>
      <c r="M60" s="62">
        <f t="shared" si="5"/>
        <v>0</v>
      </c>
      <c r="N60" s="57">
        <v>3763.5</v>
      </c>
      <c r="O60" s="58">
        <v>49999.9</v>
      </c>
      <c r="P60" s="58"/>
      <c r="Q60" s="47">
        <v>189360.5</v>
      </c>
    </row>
    <row r="61" spans="1:17" ht="173.25" x14ac:dyDescent="0.25">
      <c r="A61" s="13" t="s">
        <v>304</v>
      </c>
      <c r="B61" s="11" t="s">
        <v>310</v>
      </c>
      <c r="C61" s="11"/>
      <c r="D61" s="29">
        <v>12301.3</v>
      </c>
      <c r="F61" s="30">
        <f>SUM(D61:E61)</f>
        <v>12301.3</v>
      </c>
      <c r="G61" s="28"/>
      <c r="H61" s="35"/>
      <c r="I61" s="28"/>
      <c r="J61" s="44">
        <f>G61+H61+I61</f>
        <v>0</v>
      </c>
      <c r="K61" s="47">
        <v>12301.3</v>
      </c>
      <c r="L61" s="47">
        <v>12301.3</v>
      </c>
      <c r="M61" s="62">
        <f t="shared" si="5"/>
        <v>0</v>
      </c>
      <c r="N61" s="56"/>
      <c r="O61" s="56">
        <v>-10601.3</v>
      </c>
      <c r="P61" s="56"/>
      <c r="Q61" s="47">
        <v>15000</v>
      </c>
    </row>
    <row r="62" spans="1:17" ht="62.25" customHeight="1" x14ac:dyDescent="0.25">
      <c r="A62" s="13" t="s">
        <v>268</v>
      </c>
      <c r="B62" s="11" t="s">
        <v>310</v>
      </c>
      <c r="C62" s="11" t="s">
        <v>114</v>
      </c>
      <c r="D62" s="29">
        <v>12301.3</v>
      </c>
      <c r="F62" s="30">
        <f>SUM(D62:E62)</f>
        <v>12301.3</v>
      </c>
      <c r="G62" s="28"/>
      <c r="H62" s="35"/>
      <c r="I62" s="28"/>
      <c r="J62" s="44">
        <f>G62+H62+I62</f>
        <v>0</v>
      </c>
      <c r="K62" s="47">
        <v>12301.3</v>
      </c>
      <c r="L62" s="47">
        <v>12301.3</v>
      </c>
      <c r="M62" s="62">
        <f t="shared" si="5"/>
        <v>0</v>
      </c>
      <c r="N62" s="56"/>
      <c r="O62" s="56">
        <v>-10601.3</v>
      </c>
      <c r="P62" s="56"/>
      <c r="Q62" s="47">
        <v>15000</v>
      </c>
    </row>
    <row r="63" spans="1:17" ht="67.5" customHeight="1" x14ac:dyDescent="0.25">
      <c r="A63" s="13" t="s">
        <v>348</v>
      </c>
      <c r="B63" s="11" t="s">
        <v>347</v>
      </c>
      <c r="C63" s="11"/>
      <c r="D63" s="29"/>
      <c r="F63" s="30"/>
      <c r="G63" s="28"/>
      <c r="H63" s="35"/>
      <c r="I63" s="28"/>
      <c r="J63" s="44"/>
      <c r="K63" s="47"/>
      <c r="L63" s="47"/>
      <c r="M63" s="62">
        <f t="shared" si="5"/>
        <v>0</v>
      </c>
      <c r="N63" s="57">
        <v>3763.5</v>
      </c>
      <c r="O63" s="58">
        <v>49999.9</v>
      </c>
      <c r="P63" s="58"/>
      <c r="Q63" s="47">
        <v>174360.5</v>
      </c>
    </row>
    <row r="64" spans="1:17" ht="15" customHeight="1" x14ac:dyDescent="0.25">
      <c r="A64" s="13" t="s">
        <v>268</v>
      </c>
      <c r="B64" s="11" t="s">
        <v>347</v>
      </c>
      <c r="C64" s="11" t="s">
        <v>114</v>
      </c>
      <c r="D64" s="29"/>
      <c r="F64" s="30"/>
      <c r="G64" s="28"/>
      <c r="H64" s="35"/>
      <c r="I64" s="28"/>
      <c r="J64" s="44"/>
      <c r="K64" s="47"/>
      <c r="L64" s="47"/>
      <c r="M64" s="62">
        <f t="shared" si="5"/>
        <v>0</v>
      </c>
      <c r="N64" s="57">
        <v>3763.5</v>
      </c>
      <c r="O64" s="58">
        <v>49999.9</v>
      </c>
      <c r="P64" s="58"/>
      <c r="Q64" s="47">
        <v>174360.5</v>
      </c>
    </row>
    <row r="65" spans="1:17" ht="98.25" customHeight="1" x14ac:dyDescent="0.25">
      <c r="A65" s="15" t="s">
        <v>127</v>
      </c>
      <c r="B65" s="11" t="s">
        <v>182</v>
      </c>
      <c r="C65" s="11"/>
      <c r="D65" s="29">
        <v>7601.4</v>
      </c>
      <c r="F65" s="30">
        <f t="shared" ref="F65:F89" si="8">SUM(D65:E65)</f>
        <v>7601.4</v>
      </c>
      <c r="G65" s="28"/>
      <c r="H65" s="35"/>
      <c r="I65" s="28">
        <v>2160.6</v>
      </c>
      <c r="J65" s="44">
        <f t="shared" ref="J65:J109" si="9">G65+H65+I65</f>
        <v>2160.6</v>
      </c>
      <c r="K65" s="47">
        <v>9762</v>
      </c>
      <c r="L65" s="47">
        <v>9762</v>
      </c>
      <c r="M65" s="62">
        <f t="shared" si="5"/>
        <v>0</v>
      </c>
      <c r="N65" s="56"/>
      <c r="O65" s="56"/>
      <c r="P65" s="56">
        <v>1000</v>
      </c>
      <c r="Q65" s="47">
        <v>9312.2999999999993</v>
      </c>
    </row>
    <row r="66" spans="1:17" ht="78.75" x14ac:dyDescent="0.25">
      <c r="A66" s="15" t="s">
        <v>285</v>
      </c>
      <c r="B66" s="11" t="s">
        <v>286</v>
      </c>
      <c r="C66" s="11"/>
      <c r="D66" s="29">
        <v>7601.4</v>
      </c>
      <c r="F66" s="30">
        <f t="shared" si="8"/>
        <v>7601.4</v>
      </c>
      <c r="G66" s="28"/>
      <c r="H66" s="35"/>
      <c r="I66" s="28">
        <v>2160.6</v>
      </c>
      <c r="J66" s="44">
        <f t="shared" si="9"/>
        <v>2160.6</v>
      </c>
      <c r="K66" s="47">
        <v>9762</v>
      </c>
      <c r="L66" s="47">
        <v>9762</v>
      </c>
      <c r="M66" s="62">
        <f t="shared" si="5"/>
        <v>0</v>
      </c>
      <c r="N66" s="56"/>
      <c r="O66" s="56"/>
      <c r="P66" s="56">
        <v>1000</v>
      </c>
      <c r="Q66" s="47">
        <v>9312.2999999999993</v>
      </c>
    </row>
    <row r="67" spans="1:17" ht="31.5" x14ac:dyDescent="0.25">
      <c r="A67" s="15" t="s">
        <v>183</v>
      </c>
      <c r="B67" s="11" t="s">
        <v>287</v>
      </c>
      <c r="C67" s="11"/>
      <c r="D67" s="29">
        <v>5158.5</v>
      </c>
      <c r="F67" s="30">
        <f t="shared" si="8"/>
        <v>5158.5</v>
      </c>
      <c r="G67" s="28"/>
      <c r="H67" s="35"/>
      <c r="I67" s="28">
        <v>660.6</v>
      </c>
      <c r="J67" s="44">
        <f t="shared" si="9"/>
        <v>660.6</v>
      </c>
      <c r="K67" s="47">
        <v>5819.1</v>
      </c>
      <c r="L67" s="47">
        <v>5819.1</v>
      </c>
      <c r="M67" s="62">
        <f t="shared" si="5"/>
        <v>0</v>
      </c>
      <c r="N67" s="56"/>
      <c r="O67" s="56"/>
      <c r="P67" s="56">
        <v>1000</v>
      </c>
      <c r="Q67" s="47">
        <v>5270</v>
      </c>
    </row>
    <row r="68" spans="1:17" ht="13.5" customHeight="1" x14ac:dyDescent="0.25">
      <c r="A68" s="13" t="s">
        <v>13</v>
      </c>
      <c r="B68" s="11" t="s">
        <v>288</v>
      </c>
      <c r="C68" s="11" t="s">
        <v>113</v>
      </c>
      <c r="D68" s="29">
        <v>4776.8999999999996</v>
      </c>
      <c r="F68" s="30">
        <f t="shared" si="8"/>
        <v>4776.8999999999996</v>
      </c>
      <c r="G68" s="28"/>
      <c r="H68" s="35"/>
      <c r="I68" s="28"/>
      <c r="J68" s="44">
        <f t="shared" si="9"/>
        <v>0</v>
      </c>
      <c r="K68" s="47">
        <v>4776.8999999999996</v>
      </c>
      <c r="L68" s="47">
        <v>4765</v>
      </c>
      <c r="M68" s="62">
        <f t="shared" si="5"/>
        <v>-11.899999999999636</v>
      </c>
      <c r="N68" s="56"/>
      <c r="O68" s="56"/>
      <c r="P68" s="56"/>
      <c r="Q68" s="47">
        <v>4505.1000000000004</v>
      </c>
    </row>
    <row r="69" spans="1:17" ht="108.75" customHeight="1" x14ac:dyDescent="0.25">
      <c r="A69" s="13" t="s">
        <v>269</v>
      </c>
      <c r="B69" s="11" t="s">
        <v>288</v>
      </c>
      <c r="C69" s="11" t="s">
        <v>95</v>
      </c>
      <c r="D69" s="31">
        <v>367.1</v>
      </c>
      <c r="F69" s="30">
        <f t="shared" si="8"/>
        <v>367.1</v>
      </c>
      <c r="G69" s="28"/>
      <c r="H69" s="35"/>
      <c r="I69" s="28">
        <v>660.6</v>
      </c>
      <c r="J69" s="44">
        <f t="shared" si="9"/>
        <v>660.6</v>
      </c>
      <c r="K69" s="47">
        <v>1027.7</v>
      </c>
      <c r="L69" s="47">
        <v>1011.7</v>
      </c>
      <c r="M69" s="62">
        <f t="shared" si="5"/>
        <v>-16</v>
      </c>
      <c r="N69" s="56"/>
      <c r="O69" s="56"/>
      <c r="P69" s="56">
        <v>1000</v>
      </c>
      <c r="Q69" s="47">
        <v>750.4</v>
      </c>
    </row>
    <row r="70" spans="1:17" ht="15.75" x14ac:dyDescent="0.25">
      <c r="A70" s="13" t="s">
        <v>19</v>
      </c>
      <c r="B70" s="11" t="s">
        <v>288</v>
      </c>
      <c r="C70" s="11" t="s">
        <v>101</v>
      </c>
      <c r="D70" s="29">
        <v>14.5</v>
      </c>
      <c r="F70" s="30">
        <f t="shared" si="8"/>
        <v>14.5</v>
      </c>
      <c r="G70" s="28"/>
      <c r="H70" s="35"/>
      <c r="I70" s="28"/>
      <c r="J70" s="44">
        <f t="shared" si="9"/>
        <v>0</v>
      </c>
      <c r="K70" s="47">
        <v>14.5</v>
      </c>
      <c r="L70" s="47">
        <v>15.5</v>
      </c>
      <c r="M70" s="62">
        <f t="shared" si="5"/>
        <v>1</v>
      </c>
      <c r="N70" s="56"/>
      <c r="O70" s="56"/>
      <c r="P70" s="56"/>
      <c r="Q70" s="47">
        <v>14.5</v>
      </c>
    </row>
    <row r="71" spans="1:17" ht="15.75" x14ac:dyDescent="0.25">
      <c r="A71" s="13" t="s">
        <v>184</v>
      </c>
      <c r="B71" s="11" t="s">
        <v>289</v>
      </c>
      <c r="C71" s="11"/>
      <c r="D71" s="29">
        <v>2442.9</v>
      </c>
      <c r="F71" s="30">
        <f t="shared" si="8"/>
        <v>2442.9</v>
      </c>
      <c r="G71" s="28"/>
      <c r="H71" s="35"/>
      <c r="I71" s="28"/>
      <c r="J71" s="44">
        <f t="shared" si="9"/>
        <v>0</v>
      </c>
      <c r="K71" s="47">
        <v>2442.9</v>
      </c>
      <c r="L71" s="47">
        <v>2442.9</v>
      </c>
      <c r="M71" s="62">
        <f t="shared" ref="M71:M102" si="10">L71-K71</f>
        <v>0</v>
      </c>
      <c r="N71" s="56"/>
      <c r="O71" s="56"/>
      <c r="P71" s="56"/>
      <c r="Q71" s="47">
        <v>4042.3</v>
      </c>
    </row>
    <row r="72" spans="1:17" ht="18" customHeight="1" x14ac:dyDescent="0.25">
      <c r="A72" s="13" t="s">
        <v>13</v>
      </c>
      <c r="B72" s="11" t="s">
        <v>290</v>
      </c>
      <c r="C72" s="11" t="s">
        <v>113</v>
      </c>
      <c r="D72" s="30">
        <v>2150</v>
      </c>
      <c r="F72" s="30">
        <f t="shared" si="8"/>
        <v>2150</v>
      </c>
      <c r="G72" s="28"/>
      <c r="H72" s="35"/>
      <c r="I72" s="28"/>
      <c r="J72" s="44">
        <f t="shared" si="9"/>
        <v>0</v>
      </c>
      <c r="K72" s="47">
        <v>2150</v>
      </c>
      <c r="L72" s="47">
        <v>2150</v>
      </c>
      <c r="M72" s="62">
        <f t="shared" si="10"/>
        <v>0</v>
      </c>
      <c r="N72" s="56"/>
      <c r="O72" s="56"/>
      <c r="P72" s="56"/>
      <c r="Q72" s="47">
        <v>3741.5</v>
      </c>
    </row>
    <row r="73" spans="1:17" ht="47.25" customHeight="1" x14ac:dyDescent="0.25">
      <c r="A73" s="13" t="s">
        <v>269</v>
      </c>
      <c r="B73" s="11" t="s">
        <v>290</v>
      </c>
      <c r="C73" s="11" t="s">
        <v>95</v>
      </c>
      <c r="D73" s="31">
        <v>269.8</v>
      </c>
      <c r="F73" s="30">
        <f t="shared" si="8"/>
        <v>269.8</v>
      </c>
      <c r="G73" s="28"/>
      <c r="H73" s="35"/>
      <c r="I73" s="28"/>
      <c r="J73" s="44">
        <f t="shared" si="9"/>
        <v>0</v>
      </c>
      <c r="K73" s="47">
        <v>269.8</v>
      </c>
      <c r="L73" s="47">
        <v>269.8</v>
      </c>
      <c r="M73" s="62">
        <f t="shared" si="10"/>
        <v>0</v>
      </c>
      <c r="N73" s="56"/>
      <c r="O73" s="56"/>
      <c r="P73" s="56"/>
      <c r="Q73" s="47">
        <v>300</v>
      </c>
    </row>
    <row r="74" spans="1:17" ht="15.75" x14ac:dyDescent="0.25">
      <c r="A74" s="13" t="s">
        <v>19</v>
      </c>
      <c r="B74" s="11" t="s">
        <v>290</v>
      </c>
      <c r="C74" s="11" t="s">
        <v>101</v>
      </c>
      <c r="D74" s="29">
        <v>23.1</v>
      </c>
      <c r="F74" s="30">
        <f t="shared" si="8"/>
        <v>23.1</v>
      </c>
      <c r="G74" s="28"/>
      <c r="H74" s="35"/>
      <c r="I74" s="28"/>
      <c r="J74" s="44">
        <f t="shared" si="9"/>
        <v>0</v>
      </c>
      <c r="K74" s="47">
        <v>23.1</v>
      </c>
      <c r="L74" s="47">
        <v>23.1</v>
      </c>
      <c r="M74" s="62">
        <f t="shared" si="10"/>
        <v>0</v>
      </c>
      <c r="N74" s="56"/>
      <c r="O74" s="56"/>
      <c r="P74" s="56"/>
      <c r="Q74" s="47">
        <v>0.8</v>
      </c>
    </row>
    <row r="75" spans="1:17" ht="31.5" x14ac:dyDescent="0.25">
      <c r="A75" s="20" t="s">
        <v>121</v>
      </c>
      <c r="B75" s="11" t="s">
        <v>218</v>
      </c>
      <c r="C75" s="11"/>
      <c r="D75" s="29">
        <v>5772.2</v>
      </c>
      <c r="F75" s="30">
        <f t="shared" si="8"/>
        <v>5772.2</v>
      </c>
      <c r="G75" s="28"/>
      <c r="H75" s="35">
        <v>153.30000000000001</v>
      </c>
      <c r="I75" s="28">
        <v>395.7</v>
      </c>
      <c r="J75" s="44">
        <f t="shared" si="9"/>
        <v>549</v>
      </c>
      <c r="K75" s="47">
        <v>6321.2</v>
      </c>
      <c r="L75" s="47">
        <v>6321.2</v>
      </c>
      <c r="M75" s="62">
        <f t="shared" si="10"/>
        <v>0</v>
      </c>
      <c r="N75" s="56"/>
      <c r="O75" s="56"/>
      <c r="P75" s="56"/>
      <c r="Q75" s="47">
        <v>80155.100000000006</v>
      </c>
    </row>
    <row r="76" spans="1:17" ht="15.75" x14ac:dyDescent="0.25">
      <c r="A76" s="20" t="s">
        <v>122</v>
      </c>
      <c r="B76" s="11" t="s">
        <v>219</v>
      </c>
      <c r="C76" s="11"/>
      <c r="D76" s="29">
        <v>5772.2</v>
      </c>
      <c r="F76" s="30">
        <f t="shared" si="8"/>
        <v>5772.2</v>
      </c>
      <c r="G76" s="28"/>
      <c r="H76" s="35">
        <v>153.30000000000001</v>
      </c>
      <c r="I76" s="28">
        <v>395.7</v>
      </c>
      <c r="J76" s="44">
        <f t="shared" si="9"/>
        <v>549</v>
      </c>
      <c r="K76" s="47">
        <v>6321.2</v>
      </c>
      <c r="L76" s="47">
        <v>6321.2</v>
      </c>
      <c r="M76" s="62">
        <f t="shared" si="10"/>
        <v>0</v>
      </c>
      <c r="N76" s="56"/>
      <c r="O76" s="56"/>
      <c r="P76" s="56"/>
      <c r="Q76" s="47">
        <v>76292</v>
      </c>
    </row>
    <row r="77" spans="1:17" ht="31.5" x14ac:dyDescent="0.25">
      <c r="A77" s="9" t="s">
        <v>74</v>
      </c>
      <c r="B77" s="11" t="s">
        <v>223</v>
      </c>
      <c r="C77" s="11"/>
      <c r="D77" s="29">
        <v>1157.3</v>
      </c>
      <c r="F77" s="30">
        <f t="shared" si="8"/>
        <v>1157.3</v>
      </c>
      <c r="G77" s="28"/>
      <c r="H77" s="35"/>
      <c r="I77" s="28"/>
      <c r="J77" s="44">
        <f t="shared" si="9"/>
        <v>0</v>
      </c>
      <c r="K77" s="47">
        <v>1157.3</v>
      </c>
      <c r="L77" s="47">
        <v>1157.3</v>
      </c>
      <c r="M77" s="62">
        <f t="shared" si="10"/>
        <v>0</v>
      </c>
      <c r="N77" s="56"/>
      <c r="O77" s="56"/>
      <c r="P77" s="56"/>
      <c r="Q77" s="47">
        <v>1089.2</v>
      </c>
    </row>
    <row r="78" spans="1:17" ht="18.75" customHeight="1" x14ac:dyDescent="0.25">
      <c r="A78" s="13" t="s">
        <v>13</v>
      </c>
      <c r="B78" s="11" t="s">
        <v>223</v>
      </c>
      <c r="C78" s="11">
        <v>100</v>
      </c>
      <c r="D78" s="12">
        <v>921.8</v>
      </c>
      <c r="F78" s="30">
        <f t="shared" si="8"/>
        <v>921.8</v>
      </c>
      <c r="G78" s="28"/>
      <c r="H78" s="35"/>
      <c r="I78" s="28"/>
      <c r="J78" s="44">
        <f t="shared" si="9"/>
        <v>0</v>
      </c>
      <c r="K78" s="47">
        <v>921.8</v>
      </c>
      <c r="L78" s="47">
        <v>921.8</v>
      </c>
      <c r="M78" s="62">
        <f t="shared" si="10"/>
        <v>0</v>
      </c>
      <c r="N78" s="56"/>
      <c r="O78" s="56"/>
      <c r="P78" s="56"/>
      <c r="Q78" s="47">
        <v>965</v>
      </c>
    </row>
    <row r="79" spans="1:17" ht="46.5" customHeight="1" x14ac:dyDescent="0.25">
      <c r="A79" s="13" t="s">
        <v>269</v>
      </c>
      <c r="B79" s="11" t="s">
        <v>223</v>
      </c>
      <c r="C79" s="11" t="s">
        <v>95</v>
      </c>
      <c r="D79" s="29">
        <v>221.2</v>
      </c>
      <c r="F79" s="30">
        <f t="shared" si="8"/>
        <v>221.2</v>
      </c>
      <c r="G79" s="28"/>
      <c r="H79" s="35"/>
      <c r="I79" s="28"/>
      <c r="J79" s="44">
        <f t="shared" si="9"/>
        <v>0</v>
      </c>
      <c r="K79" s="47">
        <v>221.2</v>
      </c>
      <c r="L79" s="47">
        <v>221.2</v>
      </c>
      <c r="M79" s="62">
        <f t="shared" si="10"/>
        <v>0</v>
      </c>
      <c r="N79" s="56"/>
      <c r="O79" s="56"/>
      <c r="P79" s="56"/>
      <c r="Q79" s="47">
        <v>121</v>
      </c>
    </row>
    <row r="80" spans="1:17" ht="126.75" customHeight="1" x14ac:dyDescent="0.25">
      <c r="A80" s="13" t="s">
        <v>19</v>
      </c>
      <c r="B80" s="11" t="s">
        <v>223</v>
      </c>
      <c r="C80" s="11" t="s">
        <v>101</v>
      </c>
      <c r="D80" s="29">
        <v>14.3</v>
      </c>
      <c r="F80" s="30">
        <f t="shared" si="8"/>
        <v>14.3</v>
      </c>
      <c r="G80" s="28"/>
      <c r="H80" s="35"/>
      <c r="I80" s="28"/>
      <c r="J80" s="44">
        <f t="shared" si="9"/>
        <v>0</v>
      </c>
      <c r="K80" s="47">
        <v>14.3</v>
      </c>
      <c r="L80" s="47">
        <v>14.3</v>
      </c>
      <c r="M80" s="62">
        <f t="shared" si="10"/>
        <v>0</v>
      </c>
      <c r="N80" s="56"/>
      <c r="O80" s="56"/>
      <c r="P80" s="56"/>
      <c r="Q80" s="47">
        <v>3.2</v>
      </c>
    </row>
    <row r="81" spans="1:17" ht="78.75" x14ac:dyDescent="0.25">
      <c r="A81" s="9" t="s">
        <v>277</v>
      </c>
      <c r="B81" s="11" t="s">
        <v>276</v>
      </c>
      <c r="C81" s="11"/>
      <c r="D81" s="29">
        <v>33.299999999999997</v>
      </c>
      <c r="F81" s="30">
        <f t="shared" si="8"/>
        <v>33.299999999999997</v>
      </c>
      <c r="G81" s="28"/>
      <c r="H81" s="35"/>
      <c r="I81" s="28"/>
      <c r="J81" s="44">
        <f t="shared" si="9"/>
        <v>0</v>
      </c>
      <c r="K81" s="47">
        <v>33.299999999999997</v>
      </c>
      <c r="L81" s="47">
        <v>33.299999999999997</v>
      </c>
      <c r="M81" s="62">
        <f t="shared" si="10"/>
        <v>0</v>
      </c>
      <c r="N81" s="56"/>
      <c r="O81" s="56"/>
      <c r="P81" s="56"/>
      <c r="Q81" s="47">
        <v>469.3</v>
      </c>
    </row>
    <row r="82" spans="1:17" ht="50.25" customHeight="1" x14ac:dyDescent="0.25">
      <c r="A82" s="13" t="s">
        <v>13</v>
      </c>
      <c r="B82" s="11" t="s">
        <v>276</v>
      </c>
      <c r="C82" s="11" t="s">
        <v>113</v>
      </c>
      <c r="D82" s="29">
        <v>33.299999999999997</v>
      </c>
      <c r="F82" s="30">
        <f t="shared" si="8"/>
        <v>33.299999999999997</v>
      </c>
      <c r="G82" s="28"/>
      <c r="H82" s="35"/>
      <c r="I82" s="28"/>
      <c r="J82" s="44">
        <f t="shared" si="9"/>
        <v>0</v>
      </c>
      <c r="K82" s="47">
        <v>33.299999999999997</v>
      </c>
      <c r="L82" s="47">
        <v>33.299999999999997</v>
      </c>
      <c r="M82" s="62">
        <f t="shared" si="10"/>
        <v>0</v>
      </c>
      <c r="N82" s="56"/>
      <c r="O82" s="56"/>
      <c r="P82" s="56"/>
      <c r="Q82" s="47">
        <v>469.3</v>
      </c>
    </row>
    <row r="83" spans="1:17" ht="30.75" customHeight="1" x14ac:dyDescent="0.25">
      <c r="A83" s="13" t="s">
        <v>27</v>
      </c>
      <c r="B83" s="11" t="s">
        <v>220</v>
      </c>
      <c r="C83" s="11"/>
      <c r="D83" s="29">
        <v>25733.5</v>
      </c>
      <c r="F83" s="30">
        <f t="shared" si="8"/>
        <v>25733.5</v>
      </c>
      <c r="G83" s="28"/>
      <c r="H83" s="35">
        <v>-153.30000000000001</v>
      </c>
      <c r="I83" s="28"/>
      <c r="J83" s="44">
        <f t="shared" si="9"/>
        <v>-153.30000000000001</v>
      </c>
      <c r="K83" s="47">
        <v>25580.2</v>
      </c>
      <c r="L83" s="47">
        <v>25580.2</v>
      </c>
      <c r="M83" s="62">
        <f t="shared" si="10"/>
        <v>0</v>
      </c>
      <c r="N83" s="56"/>
      <c r="O83" s="56"/>
      <c r="P83" s="56"/>
      <c r="Q83" s="47">
        <v>74137.5</v>
      </c>
    </row>
    <row r="84" spans="1:17" ht="59.25" customHeight="1" x14ac:dyDescent="0.25">
      <c r="A84" s="13" t="s">
        <v>13</v>
      </c>
      <c r="B84" s="11" t="s">
        <v>220</v>
      </c>
      <c r="C84" s="11">
        <v>100</v>
      </c>
      <c r="D84" s="12">
        <v>3847.5</v>
      </c>
      <c r="F84" s="30">
        <f t="shared" si="8"/>
        <v>3847.5</v>
      </c>
      <c r="G84" s="28"/>
      <c r="H84" s="35"/>
      <c r="I84" s="28"/>
      <c r="J84" s="44">
        <f t="shared" si="9"/>
        <v>0</v>
      </c>
      <c r="K84" s="47">
        <v>3847.5</v>
      </c>
      <c r="L84" s="47">
        <v>3842.5</v>
      </c>
      <c r="M84" s="62">
        <f t="shared" si="10"/>
        <v>-5</v>
      </c>
      <c r="N84" s="56"/>
      <c r="O84" s="56"/>
      <c r="P84" s="56"/>
      <c r="Q84" s="47">
        <v>3854.2</v>
      </c>
    </row>
    <row r="85" spans="1:17" ht="63.75" customHeight="1" x14ac:dyDescent="0.25">
      <c r="A85" s="13" t="s">
        <v>269</v>
      </c>
      <c r="B85" s="11" t="s">
        <v>220</v>
      </c>
      <c r="C85" s="11" t="s">
        <v>95</v>
      </c>
      <c r="D85" s="29">
        <v>725.6</v>
      </c>
      <c r="F85" s="30">
        <f t="shared" si="8"/>
        <v>725.6</v>
      </c>
      <c r="G85" s="28"/>
      <c r="H85" s="35"/>
      <c r="I85" s="28"/>
      <c r="J85" s="44">
        <f t="shared" si="9"/>
        <v>0</v>
      </c>
      <c r="K85" s="47">
        <v>725.6</v>
      </c>
      <c r="L85" s="47">
        <v>725.6</v>
      </c>
      <c r="M85" s="62">
        <f t="shared" si="10"/>
        <v>0</v>
      </c>
      <c r="N85" s="56"/>
      <c r="O85" s="56"/>
      <c r="P85" s="56"/>
      <c r="Q85" s="47">
        <v>101.7</v>
      </c>
    </row>
    <row r="86" spans="1:17" ht="63.75" customHeight="1" x14ac:dyDescent="0.25">
      <c r="A86" s="9" t="s">
        <v>28</v>
      </c>
      <c r="B86" s="11" t="s">
        <v>220</v>
      </c>
      <c r="C86" s="11" t="s">
        <v>108</v>
      </c>
      <c r="D86" s="29">
        <v>25733.5</v>
      </c>
      <c r="F86" s="30">
        <f t="shared" si="8"/>
        <v>25733.5</v>
      </c>
      <c r="G86" s="28"/>
      <c r="H86" s="35">
        <v>-153.30000000000001</v>
      </c>
      <c r="I86" s="28"/>
      <c r="J86" s="44">
        <f t="shared" si="9"/>
        <v>-153.30000000000001</v>
      </c>
      <c r="K86" s="47">
        <v>25580.2</v>
      </c>
      <c r="L86" s="47">
        <v>25580.2</v>
      </c>
      <c r="M86" s="62">
        <f t="shared" si="10"/>
        <v>0</v>
      </c>
      <c r="N86" s="56"/>
      <c r="O86" s="56"/>
      <c r="P86" s="56"/>
      <c r="Q86" s="47">
        <v>70176.899999999994</v>
      </c>
    </row>
    <row r="87" spans="1:17" ht="109.5" customHeight="1" x14ac:dyDescent="0.25">
      <c r="A87" s="14" t="s">
        <v>19</v>
      </c>
      <c r="B87" s="11" t="s">
        <v>220</v>
      </c>
      <c r="C87" s="11">
        <v>800</v>
      </c>
      <c r="D87" s="12">
        <v>8.5</v>
      </c>
      <c r="F87" s="30">
        <f t="shared" si="8"/>
        <v>8.5</v>
      </c>
      <c r="G87" s="28"/>
      <c r="H87" s="35"/>
      <c r="I87" s="28"/>
      <c r="J87" s="44">
        <f t="shared" si="9"/>
        <v>0</v>
      </c>
      <c r="K87" s="47">
        <v>8.5</v>
      </c>
      <c r="L87" s="47">
        <v>13.5</v>
      </c>
      <c r="M87" s="62">
        <f t="shared" si="10"/>
        <v>5</v>
      </c>
      <c r="N87" s="56"/>
      <c r="O87" s="56"/>
      <c r="P87" s="56"/>
      <c r="Q87" s="47">
        <v>4.7</v>
      </c>
    </row>
    <row r="88" spans="1:17" ht="47.25" customHeight="1" x14ac:dyDescent="0.25">
      <c r="A88" s="13" t="s">
        <v>381</v>
      </c>
      <c r="B88" s="11" t="s">
        <v>249</v>
      </c>
      <c r="C88" s="11"/>
      <c r="D88" s="29">
        <v>570.29999999999995</v>
      </c>
      <c r="F88" s="30">
        <f t="shared" si="8"/>
        <v>570.29999999999995</v>
      </c>
      <c r="G88" s="28"/>
      <c r="H88" s="35"/>
      <c r="I88" s="28"/>
      <c r="J88" s="44">
        <f t="shared" si="9"/>
        <v>0</v>
      </c>
      <c r="K88" s="47">
        <v>570.29999999999995</v>
      </c>
      <c r="L88" s="47">
        <v>570.29999999999995</v>
      </c>
      <c r="M88" s="62">
        <f t="shared" si="10"/>
        <v>0</v>
      </c>
      <c r="N88" s="56"/>
      <c r="O88" s="56"/>
      <c r="P88" s="56"/>
      <c r="Q88" s="47">
        <v>563.79999999999995</v>
      </c>
    </row>
    <row r="89" spans="1:17" ht="66.75" customHeight="1" x14ac:dyDescent="0.25">
      <c r="A89" s="9" t="s">
        <v>28</v>
      </c>
      <c r="B89" s="11" t="s">
        <v>249</v>
      </c>
      <c r="C89" s="11">
        <v>600</v>
      </c>
      <c r="D89" s="12">
        <v>570.29999999999995</v>
      </c>
      <c r="F89" s="30">
        <f t="shared" si="8"/>
        <v>570.29999999999995</v>
      </c>
      <c r="G89" s="28"/>
      <c r="H89" s="35"/>
      <c r="I89" s="28"/>
      <c r="J89" s="44">
        <f t="shared" si="9"/>
        <v>0</v>
      </c>
      <c r="K89" s="47">
        <v>570.29999999999995</v>
      </c>
      <c r="L89" s="47">
        <v>570.29999999999995</v>
      </c>
      <c r="M89" s="62">
        <f t="shared" si="10"/>
        <v>0</v>
      </c>
      <c r="N89" s="56"/>
      <c r="O89" s="56"/>
      <c r="P89" s="56"/>
      <c r="Q89" s="47">
        <v>563.79999999999995</v>
      </c>
    </row>
    <row r="90" spans="1:17" ht="115.5" x14ac:dyDescent="0.25">
      <c r="A90" s="34" t="s">
        <v>364</v>
      </c>
      <c r="B90" s="11" t="s">
        <v>340</v>
      </c>
      <c r="C90" s="11"/>
      <c r="D90" s="29"/>
      <c r="F90" s="30"/>
      <c r="G90" s="30">
        <v>47</v>
      </c>
      <c r="H90" s="35"/>
      <c r="I90" s="28"/>
      <c r="J90" s="44">
        <f t="shared" si="9"/>
        <v>47</v>
      </c>
      <c r="K90" s="47">
        <v>47</v>
      </c>
      <c r="L90" s="47">
        <v>47</v>
      </c>
      <c r="M90" s="62">
        <f t="shared" si="10"/>
        <v>0</v>
      </c>
      <c r="N90" s="56"/>
      <c r="O90" s="56"/>
      <c r="P90" s="56"/>
      <c r="Q90" s="47">
        <v>32.200000000000003</v>
      </c>
    </row>
    <row r="91" spans="1:17" ht="106.5" customHeight="1" x14ac:dyDescent="0.25">
      <c r="A91" s="9" t="s">
        <v>28</v>
      </c>
      <c r="B91" s="11" t="s">
        <v>340</v>
      </c>
      <c r="C91" s="11" t="s">
        <v>108</v>
      </c>
      <c r="D91" s="29"/>
      <c r="F91" s="30"/>
      <c r="G91" s="30">
        <v>47</v>
      </c>
      <c r="H91" s="35"/>
      <c r="I91" s="28"/>
      <c r="J91" s="44">
        <f t="shared" si="9"/>
        <v>47</v>
      </c>
      <c r="K91" s="47">
        <v>47</v>
      </c>
      <c r="L91" s="47">
        <v>47</v>
      </c>
      <c r="M91" s="62">
        <f t="shared" si="10"/>
        <v>0</v>
      </c>
      <c r="N91" s="56"/>
      <c r="O91" s="56"/>
      <c r="P91" s="56"/>
      <c r="Q91" s="47">
        <v>32.200000000000003</v>
      </c>
    </row>
    <row r="92" spans="1:17" ht="53.25" customHeight="1" x14ac:dyDescent="0.25">
      <c r="A92" s="20" t="s">
        <v>262</v>
      </c>
      <c r="B92" s="11" t="s">
        <v>221</v>
      </c>
      <c r="C92" s="11"/>
      <c r="D92" s="29">
        <v>4291.8999999999996</v>
      </c>
      <c r="F92" s="30">
        <f t="shared" ref="F92:F109" si="11">SUM(D92:E92)</f>
        <v>4291.8999999999996</v>
      </c>
      <c r="G92" s="28"/>
      <c r="H92" s="35"/>
      <c r="I92" s="28"/>
      <c r="J92" s="44">
        <f t="shared" si="9"/>
        <v>0</v>
      </c>
      <c r="K92" s="47">
        <v>4291.8999999999996</v>
      </c>
      <c r="L92" s="47">
        <v>4291.8999999999996</v>
      </c>
      <c r="M92" s="62">
        <f t="shared" si="10"/>
        <v>0</v>
      </c>
      <c r="N92" s="56"/>
      <c r="O92" s="56"/>
      <c r="P92" s="56"/>
      <c r="Q92" s="47">
        <v>3863.1</v>
      </c>
    </row>
    <row r="93" spans="1:17" ht="13.5" customHeight="1" x14ac:dyDescent="0.25">
      <c r="A93" s="9" t="s">
        <v>277</v>
      </c>
      <c r="B93" s="11" t="s">
        <v>278</v>
      </c>
      <c r="C93" s="11"/>
      <c r="D93" s="29">
        <v>47.6</v>
      </c>
      <c r="F93" s="30">
        <f t="shared" si="11"/>
        <v>47.6</v>
      </c>
      <c r="G93" s="28"/>
      <c r="H93" s="35"/>
      <c r="I93" s="28"/>
      <c r="J93" s="44">
        <f t="shared" si="9"/>
        <v>0</v>
      </c>
      <c r="K93" s="47">
        <v>47.6</v>
      </c>
      <c r="L93" s="47">
        <v>47.6</v>
      </c>
      <c r="M93" s="62">
        <f t="shared" si="10"/>
        <v>0</v>
      </c>
      <c r="N93" s="56"/>
      <c r="O93" s="56"/>
      <c r="P93" s="56"/>
      <c r="Q93" s="47">
        <v>49.8</v>
      </c>
    </row>
    <row r="94" spans="1:17" ht="28.5" customHeight="1" x14ac:dyDescent="0.25">
      <c r="A94" s="9" t="s">
        <v>28</v>
      </c>
      <c r="B94" s="11" t="s">
        <v>278</v>
      </c>
      <c r="C94" s="11" t="s">
        <v>108</v>
      </c>
      <c r="D94" s="29">
        <v>47.6</v>
      </c>
      <c r="F94" s="30">
        <f t="shared" si="11"/>
        <v>47.6</v>
      </c>
      <c r="G94" s="28"/>
      <c r="H94" s="35"/>
      <c r="I94" s="28"/>
      <c r="J94" s="44">
        <f t="shared" si="9"/>
        <v>0</v>
      </c>
      <c r="K94" s="47">
        <v>47.6</v>
      </c>
      <c r="L94" s="47">
        <v>47.6</v>
      </c>
      <c r="M94" s="62">
        <f t="shared" si="10"/>
        <v>0</v>
      </c>
      <c r="N94" s="56"/>
      <c r="O94" s="56"/>
      <c r="P94" s="56"/>
      <c r="Q94" s="47">
        <v>49.8</v>
      </c>
    </row>
    <row r="95" spans="1:17" ht="47.25" x14ac:dyDescent="0.25">
      <c r="A95" s="13" t="s">
        <v>27</v>
      </c>
      <c r="B95" s="11" t="s">
        <v>222</v>
      </c>
      <c r="C95" s="11"/>
      <c r="D95" s="29">
        <v>4244.3</v>
      </c>
      <c r="F95" s="30">
        <f t="shared" si="11"/>
        <v>4244.3</v>
      </c>
      <c r="G95" s="28"/>
      <c r="H95" s="35"/>
      <c r="I95" s="28"/>
      <c r="J95" s="44">
        <f t="shared" si="9"/>
        <v>0</v>
      </c>
      <c r="K95" s="47">
        <v>4244.3</v>
      </c>
      <c r="L95" s="47">
        <v>4244.3</v>
      </c>
      <c r="M95" s="62">
        <f t="shared" si="10"/>
        <v>0</v>
      </c>
      <c r="N95" s="56"/>
      <c r="O95" s="56"/>
      <c r="P95" s="56"/>
      <c r="Q95" s="47">
        <v>3813.3</v>
      </c>
    </row>
    <row r="96" spans="1:17" ht="47.25" x14ac:dyDescent="0.25">
      <c r="A96" s="9" t="s">
        <v>28</v>
      </c>
      <c r="B96" s="11" t="s">
        <v>222</v>
      </c>
      <c r="C96" s="11" t="s">
        <v>108</v>
      </c>
      <c r="D96" s="29">
        <v>4244.3</v>
      </c>
      <c r="F96" s="30">
        <f t="shared" si="11"/>
        <v>4244.3</v>
      </c>
      <c r="G96" s="28"/>
      <c r="H96" s="35"/>
      <c r="I96" s="28"/>
      <c r="J96" s="44">
        <f t="shared" si="9"/>
        <v>0</v>
      </c>
      <c r="K96" s="47">
        <v>4244.3</v>
      </c>
      <c r="L96" s="47">
        <v>4244.3</v>
      </c>
      <c r="M96" s="62">
        <f t="shared" si="10"/>
        <v>0</v>
      </c>
      <c r="N96" s="56"/>
      <c r="O96" s="56"/>
      <c r="P96" s="56"/>
      <c r="Q96" s="47">
        <v>3813.3</v>
      </c>
    </row>
    <row r="97" spans="1:17" ht="63" x14ac:dyDescent="0.25">
      <c r="A97" s="20" t="s">
        <v>123</v>
      </c>
      <c r="B97" s="11" t="s">
        <v>224</v>
      </c>
      <c r="C97" s="11"/>
      <c r="D97" s="29">
        <v>955.3</v>
      </c>
      <c r="F97" s="30">
        <f t="shared" si="11"/>
        <v>955.3</v>
      </c>
      <c r="G97" s="28"/>
      <c r="H97" s="35"/>
      <c r="I97" s="28"/>
      <c r="J97" s="44">
        <f t="shared" si="9"/>
        <v>0</v>
      </c>
      <c r="K97" s="47">
        <v>955.3</v>
      </c>
      <c r="L97" s="47">
        <v>955.3</v>
      </c>
      <c r="M97" s="62">
        <f t="shared" si="10"/>
        <v>0</v>
      </c>
      <c r="N97" s="56"/>
      <c r="O97" s="56"/>
      <c r="P97" s="56"/>
      <c r="Q97" s="47">
        <v>59462</v>
      </c>
    </row>
    <row r="98" spans="1:17" ht="78.75" x14ac:dyDescent="0.25">
      <c r="A98" s="13" t="s">
        <v>124</v>
      </c>
      <c r="B98" s="11" t="s">
        <v>225</v>
      </c>
      <c r="C98" s="11"/>
      <c r="D98" s="29">
        <v>955.3</v>
      </c>
      <c r="F98" s="30">
        <f t="shared" si="11"/>
        <v>955.3</v>
      </c>
      <c r="G98" s="28"/>
      <c r="H98" s="35"/>
      <c r="I98" s="28"/>
      <c r="J98" s="44">
        <f t="shared" si="9"/>
        <v>0</v>
      </c>
      <c r="K98" s="47">
        <v>955.3</v>
      </c>
      <c r="L98" s="47">
        <v>955.3</v>
      </c>
      <c r="M98" s="62">
        <f t="shared" si="10"/>
        <v>0</v>
      </c>
      <c r="N98" s="56"/>
      <c r="O98" s="56"/>
      <c r="P98" s="56"/>
      <c r="Q98" s="47">
        <v>59462</v>
      </c>
    </row>
    <row r="99" spans="1:17" ht="31.5" x14ac:dyDescent="0.25">
      <c r="A99" s="13" t="s">
        <v>139</v>
      </c>
      <c r="B99" s="11" t="s">
        <v>227</v>
      </c>
      <c r="C99" s="11"/>
      <c r="D99" s="30">
        <v>1000</v>
      </c>
      <c r="F99" s="30">
        <f t="shared" si="11"/>
        <v>1000</v>
      </c>
      <c r="G99" s="28"/>
      <c r="H99" s="35"/>
      <c r="I99" s="28"/>
      <c r="J99" s="44">
        <f t="shared" si="9"/>
        <v>0</v>
      </c>
      <c r="K99" s="47">
        <v>1000</v>
      </c>
      <c r="L99" s="47">
        <v>1000</v>
      </c>
      <c r="M99" s="62">
        <f t="shared" si="10"/>
        <v>0</v>
      </c>
      <c r="N99" s="56"/>
      <c r="O99" s="56"/>
      <c r="P99" s="56">
        <v>900</v>
      </c>
      <c r="Q99" s="47">
        <v>1000</v>
      </c>
    </row>
    <row r="100" spans="1:17" ht="14.25" customHeight="1" x14ac:dyDescent="0.25">
      <c r="A100" s="13" t="s">
        <v>269</v>
      </c>
      <c r="B100" s="11" t="s">
        <v>227</v>
      </c>
      <c r="C100" s="11" t="s">
        <v>95</v>
      </c>
      <c r="D100" s="30">
        <v>1000</v>
      </c>
      <c r="F100" s="30">
        <f t="shared" si="11"/>
        <v>1000</v>
      </c>
      <c r="G100" s="28"/>
      <c r="H100" s="35"/>
      <c r="I100" s="28"/>
      <c r="J100" s="44">
        <f t="shared" si="9"/>
        <v>0</v>
      </c>
      <c r="K100" s="47">
        <v>1000</v>
      </c>
      <c r="L100" s="47">
        <v>1000</v>
      </c>
      <c r="M100" s="62">
        <f t="shared" si="10"/>
        <v>0</v>
      </c>
      <c r="N100" s="56"/>
      <c r="O100" s="56"/>
      <c r="P100" s="56">
        <v>900</v>
      </c>
      <c r="Q100" s="47">
        <v>1000</v>
      </c>
    </row>
    <row r="101" spans="1:17" ht="31.5" x14ac:dyDescent="0.25">
      <c r="A101" s="9" t="s">
        <v>74</v>
      </c>
      <c r="B101" s="11" t="s">
        <v>228</v>
      </c>
      <c r="C101" s="11"/>
      <c r="D101" s="29">
        <v>955.3</v>
      </c>
      <c r="F101" s="30">
        <f t="shared" si="11"/>
        <v>955.3</v>
      </c>
      <c r="G101" s="28"/>
      <c r="H101" s="35"/>
      <c r="I101" s="28"/>
      <c r="J101" s="44">
        <f t="shared" si="9"/>
        <v>0</v>
      </c>
      <c r="K101" s="47">
        <v>955.3</v>
      </c>
      <c r="L101" s="47">
        <v>955.3</v>
      </c>
      <c r="M101" s="62">
        <f t="shared" si="10"/>
        <v>0</v>
      </c>
      <c r="N101" s="56"/>
      <c r="O101" s="56"/>
      <c r="P101" s="56"/>
      <c r="Q101" s="47">
        <v>993.8</v>
      </c>
    </row>
    <row r="102" spans="1:17" ht="110.25" x14ac:dyDescent="0.25">
      <c r="A102" s="13" t="s">
        <v>13</v>
      </c>
      <c r="B102" s="11" t="s">
        <v>228</v>
      </c>
      <c r="C102" s="11">
        <v>100</v>
      </c>
      <c r="D102" s="12">
        <v>909</v>
      </c>
      <c r="F102" s="30">
        <f t="shared" si="11"/>
        <v>909</v>
      </c>
      <c r="G102" s="28"/>
      <c r="H102" s="35"/>
      <c r="I102" s="28"/>
      <c r="J102" s="44">
        <f t="shared" si="9"/>
        <v>0</v>
      </c>
      <c r="K102" s="47">
        <v>909</v>
      </c>
      <c r="L102" s="47">
        <v>906.6</v>
      </c>
      <c r="M102" s="62">
        <f t="shared" si="10"/>
        <v>-2.3999999999999773</v>
      </c>
      <c r="N102" s="56"/>
      <c r="O102" s="56"/>
      <c r="P102" s="56"/>
      <c r="Q102" s="47">
        <v>945.5</v>
      </c>
    </row>
    <row r="103" spans="1:17" ht="47.25" x14ac:dyDescent="0.25">
      <c r="A103" s="13" t="s">
        <v>269</v>
      </c>
      <c r="B103" s="11" t="s">
        <v>228</v>
      </c>
      <c r="C103" s="11">
        <v>200</v>
      </c>
      <c r="D103" s="12">
        <v>46</v>
      </c>
      <c r="F103" s="30">
        <f t="shared" si="11"/>
        <v>46</v>
      </c>
      <c r="G103" s="28"/>
      <c r="H103" s="35"/>
      <c r="I103" s="28"/>
      <c r="J103" s="44">
        <f t="shared" si="9"/>
        <v>0</v>
      </c>
      <c r="K103" s="47">
        <v>46</v>
      </c>
      <c r="L103" s="47">
        <v>48.4</v>
      </c>
      <c r="M103" s="62">
        <f t="shared" ref="M103:M109" si="12">L103-K103</f>
        <v>2.3999999999999986</v>
      </c>
      <c r="N103" s="56"/>
      <c r="O103" s="56"/>
      <c r="P103" s="56"/>
      <c r="Q103" s="47">
        <v>48</v>
      </c>
    </row>
    <row r="104" spans="1:17" ht="15.75" x14ac:dyDescent="0.25">
      <c r="A104" s="9" t="s">
        <v>19</v>
      </c>
      <c r="B104" s="11" t="s">
        <v>228</v>
      </c>
      <c r="C104" s="11" t="s">
        <v>101</v>
      </c>
      <c r="D104" s="29">
        <v>0.3</v>
      </c>
      <c r="F104" s="30">
        <f t="shared" si="11"/>
        <v>0.3</v>
      </c>
      <c r="G104" s="28"/>
      <c r="H104" s="35"/>
      <c r="I104" s="28"/>
      <c r="J104" s="44">
        <f t="shared" si="9"/>
        <v>0</v>
      </c>
      <c r="K104" s="47">
        <v>0.3</v>
      </c>
      <c r="L104" s="47">
        <v>0.3</v>
      </c>
      <c r="M104" s="62">
        <f t="shared" si="12"/>
        <v>0</v>
      </c>
      <c r="N104" s="56"/>
      <c r="O104" s="56"/>
      <c r="P104" s="56"/>
      <c r="Q104" s="47">
        <v>0.3</v>
      </c>
    </row>
    <row r="105" spans="1:17" ht="47.25" x14ac:dyDescent="0.25">
      <c r="A105" s="13" t="s">
        <v>27</v>
      </c>
      <c r="B105" s="11" t="s">
        <v>226</v>
      </c>
      <c r="C105" s="11"/>
      <c r="D105" s="29">
        <v>53719.6</v>
      </c>
      <c r="F105" s="30">
        <f t="shared" si="11"/>
        <v>53719.6</v>
      </c>
      <c r="G105" s="28"/>
      <c r="H105" s="35"/>
      <c r="I105" s="28">
        <v>309.5</v>
      </c>
      <c r="J105" s="44">
        <f t="shared" si="9"/>
        <v>309.5</v>
      </c>
      <c r="K105" s="47">
        <v>54029.1</v>
      </c>
      <c r="L105" s="47">
        <v>54029.1</v>
      </c>
      <c r="M105" s="62">
        <f t="shared" si="12"/>
        <v>0</v>
      </c>
      <c r="N105" s="56"/>
      <c r="O105" s="56"/>
      <c r="P105" s="56">
        <v>760</v>
      </c>
      <c r="Q105" s="47">
        <v>56129.9</v>
      </c>
    </row>
    <row r="106" spans="1:17" ht="45.75" customHeight="1" x14ac:dyDescent="0.25">
      <c r="A106" s="13" t="s">
        <v>13</v>
      </c>
      <c r="B106" s="11" t="s">
        <v>226</v>
      </c>
      <c r="C106" s="11">
        <v>100</v>
      </c>
      <c r="D106" s="12">
        <v>1087.4000000000001</v>
      </c>
      <c r="F106" s="30">
        <f t="shared" si="11"/>
        <v>1087.4000000000001</v>
      </c>
      <c r="G106" s="28"/>
      <c r="H106" s="35"/>
      <c r="I106" s="28"/>
      <c r="J106" s="44">
        <f t="shared" si="9"/>
        <v>0</v>
      </c>
      <c r="K106" s="47">
        <v>1087.4000000000001</v>
      </c>
      <c r="L106" s="47">
        <v>1085.4000000000001</v>
      </c>
      <c r="M106" s="62">
        <f t="shared" si="12"/>
        <v>-2</v>
      </c>
      <c r="N106" s="56"/>
      <c r="O106" s="56"/>
      <c r="P106" s="56"/>
      <c r="Q106" s="47">
        <v>1386.6</v>
      </c>
    </row>
    <row r="107" spans="1:17" ht="78" customHeight="1" x14ac:dyDescent="0.25">
      <c r="A107" s="13" t="s">
        <v>269</v>
      </c>
      <c r="B107" s="11" t="s">
        <v>226</v>
      </c>
      <c r="C107" s="11" t="s">
        <v>95</v>
      </c>
      <c r="D107" s="30">
        <v>157</v>
      </c>
      <c r="F107" s="30">
        <f t="shared" si="11"/>
        <v>157</v>
      </c>
      <c r="G107" s="28"/>
      <c r="H107" s="35"/>
      <c r="I107" s="28"/>
      <c r="J107" s="44">
        <f t="shared" si="9"/>
        <v>0</v>
      </c>
      <c r="K107" s="47">
        <v>157</v>
      </c>
      <c r="L107" s="47">
        <v>159</v>
      </c>
      <c r="M107" s="62">
        <f t="shared" si="12"/>
        <v>2</v>
      </c>
      <c r="N107" s="56"/>
      <c r="O107" s="56"/>
      <c r="P107" s="56"/>
      <c r="Q107" s="47">
        <v>320</v>
      </c>
    </row>
    <row r="108" spans="1:17" ht="47.25" x14ac:dyDescent="0.25">
      <c r="A108" s="9" t="s">
        <v>28</v>
      </c>
      <c r="B108" s="11" t="s">
        <v>226</v>
      </c>
      <c r="C108" s="11">
        <v>600</v>
      </c>
      <c r="D108" s="12">
        <v>52474.2</v>
      </c>
      <c r="F108" s="30">
        <f t="shared" si="11"/>
        <v>52474.2</v>
      </c>
      <c r="G108" s="28"/>
      <c r="H108" s="35"/>
      <c r="I108" s="28">
        <v>309.5</v>
      </c>
      <c r="J108" s="44">
        <f t="shared" si="9"/>
        <v>309.5</v>
      </c>
      <c r="K108" s="47">
        <v>52783.7</v>
      </c>
      <c r="L108" s="47">
        <v>52783.7</v>
      </c>
      <c r="M108" s="62">
        <f t="shared" si="12"/>
        <v>0</v>
      </c>
      <c r="N108" s="56"/>
      <c r="O108" s="56"/>
      <c r="P108" s="56">
        <v>760</v>
      </c>
      <c r="Q108" s="47">
        <v>54422.3</v>
      </c>
    </row>
    <row r="109" spans="1:17" ht="15.75" x14ac:dyDescent="0.25">
      <c r="A109" s="9" t="s">
        <v>19</v>
      </c>
      <c r="B109" s="11" t="s">
        <v>226</v>
      </c>
      <c r="C109" s="11" t="s">
        <v>101</v>
      </c>
      <c r="D109" s="30">
        <v>1</v>
      </c>
      <c r="F109" s="30">
        <f t="shared" si="11"/>
        <v>1</v>
      </c>
      <c r="G109" s="28"/>
      <c r="H109" s="35"/>
      <c r="I109" s="28"/>
      <c r="J109" s="44">
        <f t="shared" si="9"/>
        <v>0</v>
      </c>
      <c r="K109" s="54">
        <v>1</v>
      </c>
      <c r="L109" s="54">
        <v>1</v>
      </c>
      <c r="M109" s="62">
        <f t="shared" si="12"/>
        <v>0</v>
      </c>
      <c r="N109" s="56"/>
      <c r="O109" s="56"/>
      <c r="P109" s="56"/>
      <c r="Q109" s="47">
        <v>1</v>
      </c>
    </row>
    <row r="110" spans="1:17" ht="47.25" x14ac:dyDescent="0.25">
      <c r="A110" s="9" t="s">
        <v>28</v>
      </c>
      <c r="B110" s="11" t="s">
        <v>238</v>
      </c>
      <c r="C110" s="11" t="s">
        <v>108</v>
      </c>
      <c r="D110" s="30"/>
      <c r="F110" s="30"/>
      <c r="G110" s="28"/>
      <c r="H110" s="35"/>
      <c r="I110" s="28"/>
      <c r="J110" s="44"/>
      <c r="K110" s="54"/>
      <c r="L110" s="54"/>
      <c r="M110" s="62"/>
      <c r="N110" s="56"/>
      <c r="O110" s="56"/>
      <c r="P110" s="56"/>
      <c r="Q110" s="47">
        <v>250</v>
      </c>
    </row>
    <row r="111" spans="1:17" ht="28.5" customHeight="1" x14ac:dyDescent="0.25">
      <c r="A111" s="9" t="s">
        <v>370</v>
      </c>
      <c r="B111" s="11" t="s">
        <v>369</v>
      </c>
      <c r="C111" s="11"/>
      <c r="D111" s="30"/>
      <c r="F111" s="30"/>
      <c r="G111" s="28"/>
      <c r="H111" s="35"/>
      <c r="I111" s="28"/>
      <c r="J111" s="44"/>
      <c r="K111" s="54"/>
      <c r="L111" s="54"/>
      <c r="M111" s="62"/>
      <c r="N111" s="56"/>
      <c r="O111" s="56"/>
      <c r="P111" s="56"/>
      <c r="Q111" s="47">
        <v>519.70000000000005</v>
      </c>
    </row>
    <row r="112" spans="1:17" ht="47.25" x14ac:dyDescent="0.25">
      <c r="A112" s="9" t="s">
        <v>28</v>
      </c>
      <c r="B112" s="11" t="s">
        <v>369</v>
      </c>
      <c r="C112" s="11" t="s">
        <v>108</v>
      </c>
      <c r="D112" s="30"/>
      <c r="F112" s="30"/>
      <c r="G112" s="28"/>
      <c r="H112" s="35"/>
      <c r="I112" s="28"/>
      <c r="J112" s="44"/>
      <c r="K112" s="54"/>
      <c r="L112" s="54"/>
      <c r="M112" s="62"/>
      <c r="N112" s="56"/>
      <c r="O112" s="56"/>
      <c r="P112" s="56"/>
      <c r="Q112" s="47">
        <v>519.70000000000005</v>
      </c>
    </row>
    <row r="113" spans="1:17" ht="15" customHeight="1" x14ac:dyDescent="0.25">
      <c r="A113" s="9" t="s">
        <v>367</v>
      </c>
      <c r="B113" s="11" t="s">
        <v>368</v>
      </c>
      <c r="C113" s="11"/>
      <c r="D113" s="30"/>
      <c r="F113" s="30"/>
      <c r="G113" s="28"/>
      <c r="H113" s="35"/>
      <c r="I113" s="28"/>
      <c r="J113" s="44"/>
      <c r="K113" s="54"/>
      <c r="L113" s="54"/>
      <c r="M113" s="62"/>
      <c r="N113" s="56"/>
      <c r="O113" s="56"/>
      <c r="P113" s="56"/>
      <c r="Q113" s="47">
        <v>568.6</v>
      </c>
    </row>
    <row r="114" spans="1:17" ht="47.25" x14ac:dyDescent="0.25">
      <c r="A114" s="9" t="s">
        <v>28</v>
      </c>
      <c r="B114" s="11" t="s">
        <v>368</v>
      </c>
      <c r="C114" s="11" t="s">
        <v>108</v>
      </c>
      <c r="D114" s="30"/>
      <c r="F114" s="30"/>
      <c r="G114" s="28"/>
      <c r="H114" s="35"/>
      <c r="I114" s="28"/>
      <c r="J114" s="44"/>
      <c r="K114" s="54"/>
      <c r="L114" s="54"/>
      <c r="M114" s="62"/>
      <c r="N114" s="56"/>
      <c r="O114" s="56"/>
      <c r="P114" s="56"/>
      <c r="Q114" s="47">
        <v>568.6</v>
      </c>
    </row>
    <row r="115" spans="1:17" ht="30.75" customHeight="1" x14ac:dyDescent="0.25">
      <c r="A115" s="63" t="s">
        <v>366</v>
      </c>
      <c r="B115" s="11" t="s">
        <v>365</v>
      </c>
      <c r="C115" s="11"/>
      <c r="D115" s="12"/>
      <c r="F115" s="30"/>
      <c r="G115" s="28"/>
      <c r="H115" s="35"/>
      <c r="I115" s="28"/>
      <c r="J115" s="44"/>
      <c r="K115" s="47"/>
      <c r="L115" s="47"/>
      <c r="M115" s="62"/>
      <c r="N115" s="56"/>
      <c r="O115" s="56"/>
      <c r="P115" s="56"/>
      <c r="Q115" s="47">
        <v>3090</v>
      </c>
    </row>
    <row r="116" spans="1:17" ht="45.75" customHeight="1" x14ac:dyDescent="0.25">
      <c r="A116" s="13" t="s">
        <v>268</v>
      </c>
      <c r="B116" s="11" t="s">
        <v>365</v>
      </c>
      <c r="C116" s="11" t="s">
        <v>114</v>
      </c>
      <c r="D116" s="12"/>
      <c r="F116" s="30"/>
      <c r="G116" s="28"/>
      <c r="H116" s="35"/>
      <c r="I116" s="28"/>
      <c r="J116" s="44"/>
      <c r="K116" s="47"/>
      <c r="L116" s="47"/>
      <c r="M116" s="62"/>
      <c r="N116" s="56"/>
      <c r="O116" s="56"/>
      <c r="P116" s="56"/>
      <c r="Q116" s="47">
        <v>3090</v>
      </c>
    </row>
    <row r="117" spans="1:17" ht="63.75" customHeight="1" x14ac:dyDescent="0.25">
      <c r="A117" s="9" t="s">
        <v>323</v>
      </c>
      <c r="B117" s="11" t="s">
        <v>321</v>
      </c>
      <c r="C117" s="11"/>
      <c r="D117" s="29">
        <v>902.6</v>
      </c>
      <c r="F117" s="30">
        <f t="shared" ref="F117:F145" si="13">SUM(D117:E117)</f>
        <v>902.6</v>
      </c>
      <c r="G117" s="28"/>
      <c r="H117" s="35"/>
      <c r="I117" s="28"/>
      <c r="J117" s="44">
        <f t="shared" ref="J117:J145" si="14">G117+H117+I117</f>
        <v>0</v>
      </c>
      <c r="K117" s="47">
        <v>902.6</v>
      </c>
      <c r="L117" s="47">
        <v>902.6</v>
      </c>
      <c r="M117" s="62">
        <f t="shared" ref="M117:M145" si="15">L117-K117</f>
        <v>0</v>
      </c>
      <c r="N117" s="56"/>
      <c r="O117" s="56"/>
      <c r="P117" s="56"/>
      <c r="Q117" s="47">
        <v>385</v>
      </c>
    </row>
    <row r="118" spans="1:17" ht="94.5" x14ac:dyDescent="0.25">
      <c r="A118" s="9" t="s">
        <v>322</v>
      </c>
      <c r="B118" s="11" t="s">
        <v>320</v>
      </c>
      <c r="C118" s="11"/>
      <c r="D118" s="29">
        <v>902.6</v>
      </c>
      <c r="F118" s="30">
        <f t="shared" si="13"/>
        <v>902.6</v>
      </c>
      <c r="G118" s="28"/>
      <c r="H118" s="35"/>
      <c r="I118" s="28"/>
      <c r="J118" s="44">
        <f t="shared" si="14"/>
        <v>0</v>
      </c>
      <c r="K118" s="47">
        <v>902.6</v>
      </c>
      <c r="L118" s="47">
        <v>902.6</v>
      </c>
      <c r="M118" s="62">
        <f t="shared" si="15"/>
        <v>0</v>
      </c>
      <c r="N118" s="56"/>
      <c r="O118" s="56"/>
      <c r="P118" s="56"/>
      <c r="Q118" s="47">
        <v>385</v>
      </c>
    </row>
    <row r="119" spans="1:17" ht="108" customHeight="1" x14ac:dyDescent="0.25">
      <c r="A119" s="13" t="s">
        <v>319</v>
      </c>
      <c r="B119" s="11" t="s">
        <v>295</v>
      </c>
      <c r="C119" s="11"/>
      <c r="D119" s="30">
        <v>364.8</v>
      </c>
      <c r="F119" s="30">
        <f t="shared" si="13"/>
        <v>364.8</v>
      </c>
      <c r="G119" s="28"/>
      <c r="H119" s="35"/>
      <c r="I119" s="28"/>
      <c r="J119" s="44">
        <f t="shared" si="14"/>
        <v>0</v>
      </c>
      <c r="K119" s="47">
        <v>364.8</v>
      </c>
      <c r="L119" s="47">
        <v>364.8</v>
      </c>
      <c r="M119" s="62">
        <f t="shared" si="15"/>
        <v>0</v>
      </c>
      <c r="N119" s="56"/>
      <c r="O119" s="56"/>
      <c r="P119" s="56"/>
      <c r="Q119" s="47">
        <v>385</v>
      </c>
    </row>
    <row r="120" spans="1:17" ht="55.5" customHeight="1" x14ac:dyDescent="0.25">
      <c r="A120" s="13" t="s">
        <v>13</v>
      </c>
      <c r="B120" s="11" t="s">
        <v>295</v>
      </c>
      <c r="C120" s="11" t="s">
        <v>113</v>
      </c>
      <c r="D120" s="29">
        <v>364.8</v>
      </c>
      <c r="F120" s="30">
        <f t="shared" si="13"/>
        <v>364.8</v>
      </c>
      <c r="G120" s="28"/>
      <c r="H120" s="35"/>
      <c r="I120" s="28"/>
      <c r="J120" s="44">
        <f t="shared" si="14"/>
        <v>0</v>
      </c>
      <c r="K120" s="47">
        <v>364.8</v>
      </c>
      <c r="L120" s="47">
        <v>364.8</v>
      </c>
      <c r="M120" s="62">
        <f t="shared" si="15"/>
        <v>0</v>
      </c>
      <c r="N120" s="56"/>
      <c r="O120" s="56"/>
      <c r="P120" s="56"/>
      <c r="Q120" s="47">
        <v>385</v>
      </c>
    </row>
    <row r="121" spans="1:17" ht="31.5" x14ac:dyDescent="0.25">
      <c r="A121" s="13" t="s">
        <v>125</v>
      </c>
      <c r="B121" s="11" t="s">
        <v>230</v>
      </c>
      <c r="C121" s="11"/>
      <c r="D121" s="12">
        <v>939.8</v>
      </c>
      <c r="F121" s="30">
        <f t="shared" si="13"/>
        <v>939.8</v>
      </c>
      <c r="G121" s="28"/>
      <c r="H121" s="35"/>
      <c r="I121" s="28"/>
      <c r="J121" s="44">
        <f t="shared" si="14"/>
        <v>0</v>
      </c>
      <c r="K121" s="47">
        <v>939.8</v>
      </c>
      <c r="L121" s="47">
        <v>939.8</v>
      </c>
      <c r="M121" s="62">
        <f t="shared" si="15"/>
        <v>0</v>
      </c>
      <c r="N121" s="56"/>
      <c r="O121" s="56"/>
      <c r="P121" s="56"/>
      <c r="Q121" s="47">
        <v>6162.7</v>
      </c>
    </row>
    <row r="122" spans="1:17" ht="47.25" x14ac:dyDescent="0.25">
      <c r="A122" s="13" t="s">
        <v>307</v>
      </c>
      <c r="B122" s="11" t="s">
        <v>231</v>
      </c>
      <c r="C122" s="11"/>
      <c r="D122" s="12">
        <v>939.8</v>
      </c>
      <c r="F122" s="30">
        <f t="shared" si="13"/>
        <v>939.8</v>
      </c>
      <c r="G122" s="28"/>
      <c r="H122" s="35"/>
      <c r="I122" s="28"/>
      <c r="J122" s="44">
        <f t="shared" si="14"/>
        <v>0</v>
      </c>
      <c r="K122" s="47">
        <v>939.8</v>
      </c>
      <c r="L122" s="47">
        <v>939.8</v>
      </c>
      <c r="M122" s="62">
        <f t="shared" si="15"/>
        <v>0</v>
      </c>
      <c r="N122" s="56"/>
      <c r="O122" s="56"/>
      <c r="P122" s="56"/>
      <c r="Q122" s="47">
        <v>6162.7</v>
      </c>
    </row>
    <row r="123" spans="1:17" ht="31.5" x14ac:dyDescent="0.25">
      <c r="A123" s="9" t="s">
        <v>74</v>
      </c>
      <c r="B123" s="11" t="s">
        <v>232</v>
      </c>
      <c r="C123" s="11"/>
      <c r="D123" s="12">
        <v>939.8</v>
      </c>
      <c r="F123" s="30">
        <f t="shared" si="13"/>
        <v>939.8</v>
      </c>
      <c r="G123" s="28"/>
      <c r="H123" s="35"/>
      <c r="I123" s="28"/>
      <c r="J123" s="44">
        <f t="shared" si="14"/>
        <v>0</v>
      </c>
      <c r="K123" s="47">
        <v>939.8</v>
      </c>
      <c r="L123" s="47">
        <v>939.8</v>
      </c>
      <c r="M123" s="62">
        <f t="shared" si="15"/>
        <v>0</v>
      </c>
      <c r="N123" s="56"/>
      <c r="O123" s="56"/>
      <c r="P123" s="56"/>
      <c r="Q123" s="47">
        <v>977.1</v>
      </c>
    </row>
    <row r="124" spans="1:17" ht="110.25" x14ac:dyDescent="0.25">
      <c r="A124" s="13" t="s">
        <v>13</v>
      </c>
      <c r="B124" s="11" t="s">
        <v>232</v>
      </c>
      <c r="C124" s="11" t="s">
        <v>113</v>
      </c>
      <c r="D124" s="29">
        <v>921.8</v>
      </c>
      <c r="F124" s="30">
        <f t="shared" si="13"/>
        <v>921.8</v>
      </c>
      <c r="G124" s="28"/>
      <c r="H124" s="35"/>
      <c r="I124" s="28"/>
      <c r="J124" s="44">
        <f t="shared" si="14"/>
        <v>0</v>
      </c>
      <c r="K124" s="47">
        <v>921.8</v>
      </c>
      <c r="L124" s="47">
        <v>921.8</v>
      </c>
      <c r="M124" s="62">
        <f t="shared" si="15"/>
        <v>0</v>
      </c>
      <c r="N124" s="56"/>
      <c r="O124" s="56"/>
      <c r="P124" s="56"/>
      <c r="Q124" s="47">
        <v>961.9</v>
      </c>
    </row>
    <row r="125" spans="1:17" ht="47.25" x14ac:dyDescent="0.25">
      <c r="A125" s="13" t="s">
        <v>269</v>
      </c>
      <c r="B125" s="11" t="s">
        <v>232</v>
      </c>
      <c r="C125" s="11" t="s">
        <v>95</v>
      </c>
      <c r="D125" s="30">
        <v>15</v>
      </c>
      <c r="F125" s="30">
        <f t="shared" si="13"/>
        <v>15</v>
      </c>
      <c r="G125" s="28"/>
      <c r="H125" s="35"/>
      <c r="I125" s="28"/>
      <c r="J125" s="44">
        <f t="shared" si="14"/>
        <v>0</v>
      </c>
      <c r="K125" s="47">
        <v>15</v>
      </c>
      <c r="L125" s="47">
        <v>15</v>
      </c>
      <c r="M125" s="62">
        <f t="shared" si="15"/>
        <v>0</v>
      </c>
      <c r="N125" s="56"/>
      <c r="O125" s="56"/>
      <c r="P125" s="56"/>
      <c r="Q125" s="47">
        <v>15</v>
      </c>
    </row>
    <row r="126" spans="1:17" ht="93" customHeight="1" x14ac:dyDescent="0.25">
      <c r="A126" s="13" t="s">
        <v>19</v>
      </c>
      <c r="B126" s="11" t="s">
        <v>232</v>
      </c>
      <c r="C126" s="11" t="s">
        <v>101</v>
      </c>
      <c r="D126" s="30">
        <v>3</v>
      </c>
      <c r="F126" s="30">
        <f t="shared" si="13"/>
        <v>3</v>
      </c>
      <c r="G126" s="28"/>
      <c r="H126" s="35"/>
      <c r="I126" s="28"/>
      <c r="J126" s="44">
        <f t="shared" si="14"/>
        <v>0</v>
      </c>
      <c r="K126" s="47">
        <v>3</v>
      </c>
      <c r="L126" s="47">
        <v>3</v>
      </c>
      <c r="M126" s="62">
        <f t="shared" si="15"/>
        <v>0</v>
      </c>
      <c r="N126" s="56"/>
      <c r="O126" s="56"/>
      <c r="P126" s="56"/>
      <c r="Q126" s="47">
        <v>0.2</v>
      </c>
    </row>
    <row r="127" spans="1:17" ht="47.25" x14ac:dyDescent="0.25">
      <c r="A127" s="13" t="s">
        <v>27</v>
      </c>
      <c r="B127" s="11" t="s">
        <v>233</v>
      </c>
      <c r="C127" s="11"/>
      <c r="D127" s="29">
        <v>5979.3</v>
      </c>
      <c r="F127" s="30">
        <f t="shared" si="13"/>
        <v>5979.3</v>
      </c>
      <c r="G127" s="28"/>
      <c r="H127" s="35"/>
      <c r="I127" s="28"/>
      <c r="J127" s="44">
        <f t="shared" si="14"/>
        <v>0</v>
      </c>
      <c r="K127" s="47">
        <v>5979.3</v>
      </c>
      <c r="L127" s="47">
        <v>5979.3</v>
      </c>
      <c r="M127" s="62">
        <f t="shared" si="15"/>
        <v>0</v>
      </c>
      <c r="N127" s="56"/>
      <c r="O127" s="56"/>
      <c r="P127" s="56"/>
      <c r="Q127" s="47">
        <v>5185.6000000000004</v>
      </c>
    </row>
    <row r="128" spans="1:17" ht="47.25" x14ac:dyDescent="0.25">
      <c r="A128" s="9" t="s">
        <v>28</v>
      </c>
      <c r="B128" s="11" t="s">
        <v>233</v>
      </c>
      <c r="C128" s="11">
        <v>600</v>
      </c>
      <c r="D128" s="12">
        <v>5979.3</v>
      </c>
      <c r="F128" s="30">
        <f t="shared" si="13"/>
        <v>5979.3</v>
      </c>
      <c r="G128" s="28"/>
      <c r="H128" s="35"/>
      <c r="I128" s="28"/>
      <c r="J128" s="44">
        <f t="shared" si="14"/>
        <v>0</v>
      </c>
      <c r="K128" s="47">
        <v>5979.3</v>
      </c>
      <c r="L128" s="47">
        <v>5979.3</v>
      </c>
      <c r="M128" s="62">
        <f t="shared" si="15"/>
        <v>0</v>
      </c>
      <c r="N128" s="56"/>
      <c r="O128" s="56"/>
      <c r="P128" s="56"/>
      <c r="Q128" s="47">
        <v>5185.6000000000004</v>
      </c>
    </row>
    <row r="129" spans="1:17" ht="63" x14ac:dyDescent="0.25">
      <c r="A129" s="13" t="s">
        <v>235</v>
      </c>
      <c r="B129" s="11" t="s">
        <v>234</v>
      </c>
      <c r="C129" s="11"/>
      <c r="D129" s="29">
        <v>1794.7</v>
      </c>
      <c r="E129">
        <v>10</v>
      </c>
      <c r="F129" s="30">
        <f t="shared" si="13"/>
        <v>1804.7</v>
      </c>
      <c r="G129" s="28">
        <v>2392.3000000000002</v>
      </c>
      <c r="H129" s="35"/>
      <c r="I129" s="28"/>
      <c r="J129" s="44">
        <f t="shared" si="14"/>
        <v>2392.3000000000002</v>
      </c>
      <c r="K129" s="47">
        <v>4197</v>
      </c>
      <c r="L129" s="47">
        <v>4197</v>
      </c>
      <c r="M129" s="62">
        <f t="shared" si="15"/>
        <v>0</v>
      </c>
      <c r="N129" s="56"/>
      <c r="O129" s="56"/>
      <c r="P129" s="56"/>
      <c r="Q129" s="47">
        <v>4350.8999999999996</v>
      </c>
    </row>
    <row r="130" spans="1:17" ht="78.75" x14ac:dyDescent="0.25">
      <c r="A130" s="13" t="s">
        <v>236</v>
      </c>
      <c r="B130" s="11" t="s">
        <v>237</v>
      </c>
      <c r="C130" s="11"/>
      <c r="D130" s="29">
        <v>1794.7</v>
      </c>
      <c r="E130">
        <v>10</v>
      </c>
      <c r="F130" s="30">
        <f t="shared" si="13"/>
        <v>1804.7</v>
      </c>
      <c r="G130" s="29">
        <v>2392.3000000000002</v>
      </c>
      <c r="H130" s="35"/>
      <c r="I130" s="28"/>
      <c r="J130" s="44">
        <f t="shared" si="14"/>
        <v>2392.3000000000002</v>
      </c>
      <c r="K130" s="47">
        <v>4197</v>
      </c>
      <c r="L130" s="47">
        <v>4197</v>
      </c>
      <c r="M130" s="62">
        <f t="shared" si="15"/>
        <v>0</v>
      </c>
      <c r="N130" s="56"/>
      <c r="O130" s="56"/>
      <c r="P130" s="56"/>
      <c r="Q130" s="47">
        <v>4350.8999999999996</v>
      </c>
    </row>
    <row r="131" spans="1:17" ht="63" x14ac:dyDescent="0.25">
      <c r="A131" s="9" t="s">
        <v>308</v>
      </c>
      <c r="B131" s="11" t="s">
        <v>298</v>
      </c>
      <c r="C131" s="11"/>
      <c r="D131" s="29">
        <v>1794.7</v>
      </c>
      <c r="E131">
        <v>10</v>
      </c>
      <c r="F131" s="30">
        <f t="shared" si="13"/>
        <v>1804.7</v>
      </c>
      <c r="G131" s="29">
        <v>2392.3000000000002</v>
      </c>
      <c r="H131" s="35"/>
      <c r="I131" s="28"/>
      <c r="J131" s="44">
        <f t="shared" si="14"/>
        <v>2392.3000000000002</v>
      </c>
      <c r="K131" s="47">
        <v>4197</v>
      </c>
      <c r="L131" s="47">
        <v>4197</v>
      </c>
      <c r="M131" s="62">
        <f t="shared" si="15"/>
        <v>0</v>
      </c>
      <c r="N131" s="56"/>
      <c r="O131" s="56"/>
      <c r="P131" s="56"/>
      <c r="Q131" s="47">
        <v>4350.8999999999996</v>
      </c>
    </row>
    <row r="132" spans="1:17" ht="15.75" customHeight="1" x14ac:dyDescent="0.25">
      <c r="A132" s="9" t="s">
        <v>47</v>
      </c>
      <c r="B132" s="11" t="s">
        <v>298</v>
      </c>
      <c r="C132" s="11" t="s">
        <v>118</v>
      </c>
      <c r="D132" s="29">
        <v>1794.7</v>
      </c>
      <c r="E132" s="33">
        <v>10</v>
      </c>
      <c r="F132" s="30">
        <f t="shared" si="13"/>
        <v>1804.7</v>
      </c>
      <c r="G132" s="29">
        <v>2392.3000000000002</v>
      </c>
      <c r="H132" s="35"/>
      <c r="I132" s="28"/>
      <c r="J132" s="44">
        <f t="shared" si="14"/>
        <v>2392.3000000000002</v>
      </c>
      <c r="K132" s="47">
        <v>4197</v>
      </c>
      <c r="L132" s="47">
        <v>4197</v>
      </c>
      <c r="M132" s="62">
        <f t="shared" si="15"/>
        <v>0</v>
      </c>
      <c r="N132" s="56"/>
      <c r="O132" s="56"/>
      <c r="P132" s="56"/>
      <c r="Q132" s="47">
        <v>4350.8999999999996</v>
      </c>
    </row>
    <row r="133" spans="1:17" ht="138" customHeight="1" x14ac:dyDescent="0.25">
      <c r="A133" s="13" t="s">
        <v>259</v>
      </c>
      <c r="B133" s="11" t="s">
        <v>189</v>
      </c>
      <c r="C133" s="11"/>
      <c r="D133" s="29">
        <v>7610.3</v>
      </c>
      <c r="F133" s="30">
        <f t="shared" si="13"/>
        <v>7610.3</v>
      </c>
      <c r="G133" s="28"/>
      <c r="H133" s="35"/>
      <c r="I133" s="28"/>
      <c r="J133" s="44">
        <f t="shared" si="14"/>
        <v>0</v>
      </c>
      <c r="K133" s="47">
        <v>7610.3</v>
      </c>
      <c r="L133" s="47">
        <f>L134+L137+L140+L143</f>
        <v>7610.2999999999993</v>
      </c>
      <c r="M133" s="62">
        <f t="shared" si="15"/>
        <v>0</v>
      </c>
      <c r="N133" s="56"/>
      <c r="O133" s="56">
        <v>2550.3000000000002</v>
      </c>
      <c r="P133" s="56"/>
      <c r="Q133" s="47">
        <v>9722.7999999999993</v>
      </c>
    </row>
    <row r="134" spans="1:17" ht="126" x14ac:dyDescent="0.25">
      <c r="A134" s="13" t="s">
        <v>143</v>
      </c>
      <c r="B134" s="11" t="s">
        <v>190</v>
      </c>
      <c r="C134" s="11"/>
      <c r="D134" s="30">
        <v>398</v>
      </c>
      <c r="F134" s="30">
        <f t="shared" si="13"/>
        <v>398</v>
      </c>
      <c r="G134" s="28"/>
      <c r="H134" s="35"/>
      <c r="I134" s="28"/>
      <c r="J134" s="44">
        <f t="shared" si="14"/>
        <v>0</v>
      </c>
      <c r="K134" s="47">
        <v>398</v>
      </c>
      <c r="L134" s="47">
        <v>398</v>
      </c>
      <c r="M134" s="62">
        <f t="shared" si="15"/>
        <v>0</v>
      </c>
      <c r="N134" s="56"/>
      <c r="O134" s="56"/>
      <c r="P134" s="56"/>
      <c r="Q134" s="47">
        <v>398</v>
      </c>
    </row>
    <row r="135" spans="1:17" ht="18" customHeight="1" x14ac:dyDescent="0.25">
      <c r="A135" s="13" t="s">
        <v>260</v>
      </c>
      <c r="B135" s="11" t="s">
        <v>191</v>
      </c>
      <c r="C135" s="11"/>
      <c r="D135" s="30">
        <v>398</v>
      </c>
      <c r="F135" s="30">
        <f t="shared" si="13"/>
        <v>398</v>
      </c>
      <c r="G135" s="28"/>
      <c r="H135" s="35"/>
      <c r="I135" s="28"/>
      <c r="J135" s="44">
        <f t="shared" si="14"/>
        <v>0</v>
      </c>
      <c r="K135" s="47">
        <v>398</v>
      </c>
      <c r="L135" s="47">
        <v>398</v>
      </c>
      <c r="M135" s="62">
        <f t="shared" si="15"/>
        <v>0</v>
      </c>
      <c r="N135" s="56"/>
      <c r="O135" s="56"/>
      <c r="P135" s="56"/>
      <c r="Q135" s="47">
        <v>398</v>
      </c>
    </row>
    <row r="136" spans="1:17" ht="42.75" customHeight="1" x14ac:dyDescent="0.25">
      <c r="A136" s="13" t="s">
        <v>269</v>
      </c>
      <c r="B136" s="11" t="s">
        <v>191</v>
      </c>
      <c r="C136" s="11" t="s">
        <v>95</v>
      </c>
      <c r="D136" s="30">
        <v>398</v>
      </c>
      <c r="F136" s="30">
        <f t="shared" si="13"/>
        <v>398</v>
      </c>
      <c r="G136" s="28"/>
      <c r="H136" s="35"/>
      <c r="I136" s="28"/>
      <c r="J136" s="44">
        <f t="shared" si="14"/>
        <v>0</v>
      </c>
      <c r="K136" s="47">
        <v>398</v>
      </c>
      <c r="L136" s="47">
        <v>398</v>
      </c>
      <c r="M136" s="62">
        <f t="shared" si="15"/>
        <v>0</v>
      </c>
      <c r="N136" s="56"/>
      <c r="O136" s="56"/>
      <c r="P136" s="56"/>
      <c r="Q136" s="47">
        <v>398</v>
      </c>
    </row>
    <row r="137" spans="1:17" ht="77.25" customHeight="1" x14ac:dyDescent="0.25">
      <c r="A137" s="13" t="s">
        <v>128</v>
      </c>
      <c r="B137" s="11" t="s">
        <v>258</v>
      </c>
      <c r="C137" s="11"/>
      <c r="D137" s="29">
        <v>5789.9</v>
      </c>
      <c r="F137" s="30">
        <f t="shared" si="13"/>
        <v>5789.9</v>
      </c>
      <c r="G137" s="28"/>
      <c r="H137" s="35"/>
      <c r="I137" s="28"/>
      <c r="J137" s="44">
        <f t="shared" si="14"/>
        <v>0</v>
      </c>
      <c r="K137" s="47">
        <v>5789.9</v>
      </c>
      <c r="L137" s="47">
        <v>5789.9</v>
      </c>
      <c r="M137" s="62">
        <f t="shared" si="15"/>
        <v>0</v>
      </c>
      <c r="N137" s="56"/>
      <c r="O137" s="56">
        <v>2616.6</v>
      </c>
      <c r="P137" s="56"/>
      <c r="Q137" s="47">
        <v>7605.8</v>
      </c>
    </row>
    <row r="138" spans="1:17" ht="63" x14ac:dyDescent="0.25">
      <c r="A138" s="13" t="s">
        <v>256</v>
      </c>
      <c r="B138" s="11" t="s">
        <v>374</v>
      </c>
      <c r="C138" s="11"/>
      <c r="D138" s="29">
        <v>5789.9</v>
      </c>
      <c r="F138" s="30">
        <f t="shared" si="13"/>
        <v>5789.9</v>
      </c>
      <c r="G138" s="28"/>
      <c r="H138" s="35"/>
      <c r="I138" s="28"/>
      <c r="J138" s="44">
        <f t="shared" si="14"/>
        <v>0</v>
      </c>
      <c r="K138" s="47">
        <v>5789.9</v>
      </c>
      <c r="L138" s="47">
        <v>5789.9</v>
      </c>
      <c r="M138" s="62">
        <f t="shared" si="15"/>
        <v>0</v>
      </c>
      <c r="N138" s="56"/>
      <c r="O138" s="56">
        <v>2616.6</v>
      </c>
      <c r="P138" s="56"/>
      <c r="Q138" s="47">
        <v>7605.8</v>
      </c>
    </row>
    <row r="139" spans="1:17" ht="15.75" x14ac:dyDescent="0.25">
      <c r="A139" s="13" t="s">
        <v>19</v>
      </c>
      <c r="B139" s="11" t="s">
        <v>374</v>
      </c>
      <c r="C139" s="11">
        <v>800</v>
      </c>
      <c r="D139" s="12">
        <v>5789.9</v>
      </c>
      <c r="F139" s="30">
        <f t="shared" si="13"/>
        <v>5789.9</v>
      </c>
      <c r="G139" s="28"/>
      <c r="H139" s="35"/>
      <c r="I139" s="28"/>
      <c r="J139" s="44">
        <f t="shared" si="14"/>
        <v>0</v>
      </c>
      <c r="K139" s="47">
        <v>5789.9</v>
      </c>
      <c r="L139" s="47">
        <v>5789.9</v>
      </c>
      <c r="M139" s="62">
        <f t="shared" si="15"/>
        <v>0</v>
      </c>
      <c r="N139" s="56"/>
      <c r="O139" s="56">
        <v>2616.6</v>
      </c>
      <c r="P139" s="56"/>
      <c r="Q139" s="47">
        <v>7605.8</v>
      </c>
    </row>
    <row r="140" spans="1:17" ht="31.5" x14ac:dyDescent="0.25">
      <c r="A140" s="13" t="s">
        <v>129</v>
      </c>
      <c r="B140" s="11" t="s">
        <v>257</v>
      </c>
      <c r="C140" s="11"/>
      <c r="D140" s="29">
        <v>187.8</v>
      </c>
      <c r="F140" s="30">
        <f t="shared" si="13"/>
        <v>187.8</v>
      </c>
      <c r="G140" s="28"/>
      <c r="H140" s="35"/>
      <c r="I140" s="28"/>
      <c r="J140" s="44">
        <f t="shared" si="14"/>
        <v>0</v>
      </c>
      <c r="K140" s="47">
        <v>187.8</v>
      </c>
      <c r="L140" s="47">
        <v>187.8</v>
      </c>
      <c r="M140" s="62">
        <f t="shared" si="15"/>
        <v>0</v>
      </c>
      <c r="N140" s="56"/>
      <c r="O140" s="56">
        <v>-66.3</v>
      </c>
      <c r="P140" s="56"/>
      <c r="Q140" s="47">
        <v>137.6</v>
      </c>
    </row>
    <row r="141" spans="1:17" ht="141.75" x14ac:dyDescent="0.25">
      <c r="A141" s="13" t="s">
        <v>378</v>
      </c>
      <c r="B141" s="11" t="s">
        <v>252</v>
      </c>
      <c r="C141" s="11"/>
      <c r="D141" s="29">
        <v>187.8</v>
      </c>
      <c r="F141" s="30">
        <f t="shared" si="13"/>
        <v>187.8</v>
      </c>
      <c r="G141" s="28"/>
      <c r="H141" s="35"/>
      <c r="I141" s="28"/>
      <c r="J141" s="44">
        <f t="shared" si="14"/>
        <v>0</v>
      </c>
      <c r="K141" s="47">
        <v>187.8</v>
      </c>
      <c r="L141" s="47">
        <v>187.8</v>
      </c>
      <c r="M141" s="62">
        <f t="shared" si="15"/>
        <v>0</v>
      </c>
      <c r="N141" s="56"/>
      <c r="O141" s="56">
        <v>-66.3</v>
      </c>
      <c r="P141" s="56"/>
      <c r="Q141" s="47">
        <v>137.6</v>
      </c>
    </row>
    <row r="142" spans="1:17" ht="47.25" x14ac:dyDescent="0.25">
      <c r="A142" s="13" t="s">
        <v>269</v>
      </c>
      <c r="B142" s="11" t="s">
        <v>252</v>
      </c>
      <c r="C142" s="11" t="s">
        <v>95</v>
      </c>
      <c r="D142" s="12">
        <v>187.8</v>
      </c>
      <c r="F142" s="30">
        <f t="shared" si="13"/>
        <v>187.8</v>
      </c>
      <c r="G142" s="28"/>
      <c r="H142" s="35"/>
      <c r="I142" s="28"/>
      <c r="J142" s="44">
        <f t="shared" si="14"/>
        <v>0</v>
      </c>
      <c r="K142" s="47">
        <v>187.8</v>
      </c>
      <c r="L142" s="47">
        <v>187.8</v>
      </c>
      <c r="M142" s="62">
        <f t="shared" si="15"/>
        <v>0</v>
      </c>
      <c r="N142" s="56"/>
      <c r="O142" s="56">
        <v>-66.3</v>
      </c>
      <c r="P142" s="56"/>
      <c r="Q142" s="47">
        <v>137.6</v>
      </c>
    </row>
    <row r="143" spans="1:17" ht="63" x14ac:dyDescent="0.25">
      <c r="A143" s="13" t="s">
        <v>261</v>
      </c>
      <c r="B143" s="11" t="s">
        <v>239</v>
      </c>
      <c r="C143" s="11"/>
      <c r="D143" s="29">
        <v>1234.5999999999999</v>
      </c>
      <c r="F143" s="30">
        <f t="shared" si="13"/>
        <v>1234.5999999999999</v>
      </c>
      <c r="G143" s="28"/>
      <c r="H143" s="35"/>
      <c r="I143" s="28"/>
      <c r="J143" s="44">
        <f t="shared" si="14"/>
        <v>0</v>
      </c>
      <c r="K143" s="47">
        <v>1234.5999999999999</v>
      </c>
      <c r="L143" s="47">
        <v>1234.5999999999999</v>
      </c>
      <c r="M143" s="62">
        <f t="shared" si="15"/>
        <v>0</v>
      </c>
      <c r="N143" s="56"/>
      <c r="O143" s="56"/>
      <c r="P143" s="56"/>
      <c r="Q143" s="47">
        <v>1281.5999999999999</v>
      </c>
    </row>
    <row r="144" spans="1:17" ht="63" x14ac:dyDescent="0.25">
      <c r="A144" s="13" t="s">
        <v>256</v>
      </c>
      <c r="B144" s="11" t="s">
        <v>240</v>
      </c>
      <c r="C144" s="11"/>
      <c r="D144" s="29">
        <v>1234.5999999999999</v>
      </c>
      <c r="F144" s="30">
        <f t="shared" si="13"/>
        <v>1234.5999999999999</v>
      </c>
      <c r="G144" s="28"/>
      <c r="H144" s="35"/>
      <c r="I144" s="28"/>
      <c r="J144" s="44">
        <f t="shared" si="14"/>
        <v>0</v>
      </c>
      <c r="K144" s="47">
        <v>1234.5999999999999</v>
      </c>
      <c r="L144" s="47">
        <v>1234.5999999999999</v>
      </c>
      <c r="M144" s="62">
        <f t="shared" si="15"/>
        <v>0</v>
      </c>
      <c r="N144" s="56"/>
      <c r="O144" s="56"/>
      <c r="P144" s="56"/>
      <c r="Q144" s="47">
        <v>1281.5999999999999</v>
      </c>
    </row>
    <row r="145" spans="1:17" ht="110.25" x14ac:dyDescent="0.25">
      <c r="A145" s="13" t="s">
        <v>13</v>
      </c>
      <c r="B145" s="11" t="s">
        <v>240</v>
      </c>
      <c r="C145" s="11" t="s">
        <v>113</v>
      </c>
      <c r="D145" s="12">
        <v>1234.5999999999999</v>
      </c>
      <c r="F145" s="30">
        <f t="shared" si="13"/>
        <v>1234.5999999999999</v>
      </c>
      <c r="G145" s="28"/>
      <c r="H145" s="35"/>
      <c r="I145" s="28"/>
      <c r="J145" s="44">
        <f t="shared" si="14"/>
        <v>0</v>
      </c>
      <c r="K145" s="47">
        <v>1234.5999999999999</v>
      </c>
      <c r="L145" s="47">
        <v>1234.5999999999999</v>
      </c>
      <c r="M145" s="62">
        <f t="shared" si="15"/>
        <v>0</v>
      </c>
      <c r="N145" s="56"/>
      <c r="O145" s="56"/>
      <c r="P145" s="56"/>
      <c r="Q145" s="47">
        <v>1117.5999999999999</v>
      </c>
    </row>
    <row r="146" spans="1:17" ht="47.25" x14ac:dyDescent="0.25">
      <c r="A146" s="13" t="s">
        <v>269</v>
      </c>
      <c r="B146" s="11" t="s">
        <v>240</v>
      </c>
      <c r="C146" s="11" t="s">
        <v>95</v>
      </c>
      <c r="D146" s="12"/>
      <c r="F146" s="30"/>
      <c r="G146" s="28"/>
      <c r="H146" s="35"/>
      <c r="I146" s="28"/>
      <c r="J146" s="44"/>
      <c r="K146" s="47"/>
      <c r="L146" s="47"/>
      <c r="M146" s="62"/>
      <c r="N146" s="56"/>
      <c r="O146" s="56"/>
      <c r="P146" s="56"/>
      <c r="Q146" s="47">
        <v>164</v>
      </c>
    </row>
    <row r="147" spans="1:17" ht="78.75" x14ac:dyDescent="0.25">
      <c r="A147" s="13" t="s">
        <v>140</v>
      </c>
      <c r="B147" s="11" t="s">
        <v>166</v>
      </c>
      <c r="C147" s="11"/>
      <c r="D147" s="30">
        <v>30</v>
      </c>
      <c r="F147" s="30">
        <f t="shared" ref="F147:F156" si="16">SUM(D147:E147)</f>
        <v>30</v>
      </c>
      <c r="G147" s="28"/>
      <c r="H147" s="35"/>
      <c r="I147" s="28"/>
      <c r="J147" s="44">
        <f t="shared" ref="J147:J156" si="17">G147+H147+I147</f>
        <v>0</v>
      </c>
      <c r="K147" s="47">
        <v>30</v>
      </c>
      <c r="L147" s="47">
        <v>30</v>
      </c>
      <c r="M147" s="62">
        <f t="shared" ref="M147:M162" si="18">L147-K147</f>
        <v>0</v>
      </c>
      <c r="N147" s="56"/>
      <c r="O147" s="56"/>
      <c r="P147" s="56"/>
      <c r="Q147" s="47">
        <v>30</v>
      </c>
    </row>
    <row r="148" spans="1:17" ht="94.5" x14ac:dyDescent="0.25">
      <c r="A148" s="69" t="s">
        <v>141</v>
      </c>
      <c r="B148" s="11" t="s">
        <v>167</v>
      </c>
      <c r="C148" s="11"/>
      <c r="D148" s="30">
        <v>30</v>
      </c>
      <c r="F148" s="30">
        <f t="shared" si="16"/>
        <v>30</v>
      </c>
      <c r="G148" s="28"/>
      <c r="H148" s="35"/>
      <c r="I148" s="28"/>
      <c r="J148" s="44">
        <f t="shared" si="17"/>
        <v>0</v>
      </c>
      <c r="K148" s="47">
        <v>30</v>
      </c>
      <c r="L148" s="47">
        <v>30</v>
      </c>
      <c r="M148" s="62">
        <f t="shared" si="18"/>
        <v>0</v>
      </c>
      <c r="N148" s="56"/>
      <c r="O148" s="56"/>
      <c r="P148" s="56"/>
      <c r="Q148" s="47">
        <v>30</v>
      </c>
    </row>
    <row r="149" spans="1:17" ht="94.5" customHeight="1" x14ac:dyDescent="0.25">
      <c r="A149" s="13" t="s">
        <v>142</v>
      </c>
      <c r="B149" s="11" t="s">
        <v>168</v>
      </c>
      <c r="C149" s="11"/>
      <c r="D149" s="30">
        <v>30</v>
      </c>
      <c r="F149" s="30">
        <f t="shared" si="16"/>
        <v>30</v>
      </c>
      <c r="G149" s="28"/>
      <c r="H149" s="35"/>
      <c r="I149" s="28"/>
      <c r="J149" s="44">
        <f t="shared" si="17"/>
        <v>0</v>
      </c>
      <c r="K149" s="47">
        <v>30</v>
      </c>
      <c r="L149" s="47">
        <v>30</v>
      </c>
      <c r="M149" s="62">
        <f t="shared" si="18"/>
        <v>0</v>
      </c>
      <c r="N149" s="56"/>
      <c r="O149" s="56"/>
      <c r="P149" s="56"/>
      <c r="Q149" s="47">
        <v>30</v>
      </c>
    </row>
    <row r="150" spans="1:17" ht="90" customHeight="1" x14ac:dyDescent="0.25">
      <c r="A150" s="13" t="s">
        <v>269</v>
      </c>
      <c r="B150" s="11" t="s">
        <v>168</v>
      </c>
      <c r="C150" s="11" t="s">
        <v>95</v>
      </c>
      <c r="D150" s="30">
        <v>30</v>
      </c>
      <c r="F150" s="30">
        <f t="shared" si="16"/>
        <v>30</v>
      </c>
      <c r="G150" s="28"/>
      <c r="H150" s="35"/>
      <c r="I150" s="28"/>
      <c r="J150" s="44">
        <f t="shared" si="17"/>
        <v>0</v>
      </c>
      <c r="K150" s="47">
        <v>30</v>
      </c>
      <c r="L150" s="47">
        <v>30</v>
      </c>
      <c r="M150" s="62">
        <f t="shared" si="18"/>
        <v>0</v>
      </c>
      <c r="N150" s="56"/>
      <c r="O150" s="56"/>
      <c r="P150" s="56"/>
      <c r="Q150" s="47">
        <v>30</v>
      </c>
    </row>
    <row r="151" spans="1:17" ht="31.5" customHeight="1" x14ac:dyDescent="0.25">
      <c r="A151" s="13" t="s">
        <v>270</v>
      </c>
      <c r="B151" s="11" t="s">
        <v>272</v>
      </c>
      <c r="C151" s="11"/>
      <c r="D151" s="30">
        <v>250</v>
      </c>
      <c r="F151" s="30">
        <f t="shared" si="16"/>
        <v>250</v>
      </c>
      <c r="G151" s="28"/>
      <c r="H151" s="35"/>
      <c r="I151" s="28">
        <v>50</v>
      </c>
      <c r="J151" s="44">
        <f t="shared" si="17"/>
        <v>50</v>
      </c>
      <c r="K151" s="47">
        <v>300</v>
      </c>
      <c r="L151" s="47">
        <v>300</v>
      </c>
      <c r="M151" s="62">
        <f t="shared" si="18"/>
        <v>0</v>
      </c>
      <c r="N151" s="56"/>
      <c r="O151" s="56"/>
      <c r="P151" s="56"/>
      <c r="Q151" s="47">
        <v>300</v>
      </c>
    </row>
    <row r="152" spans="1:17" ht="110.25" x14ac:dyDescent="0.25">
      <c r="A152" s="13" t="s">
        <v>271</v>
      </c>
      <c r="B152" s="11" t="s">
        <v>273</v>
      </c>
      <c r="C152" s="11"/>
      <c r="D152" s="30">
        <v>250</v>
      </c>
      <c r="F152" s="30">
        <f t="shared" si="16"/>
        <v>250</v>
      </c>
      <c r="G152" s="28"/>
      <c r="H152" s="35"/>
      <c r="I152" s="28">
        <v>50</v>
      </c>
      <c r="J152" s="44">
        <f t="shared" si="17"/>
        <v>50</v>
      </c>
      <c r="K152" s="47">
        <v>300</v>
      </c>
      <c r="L152" s="47">
        <v>300</v>
      </c>
      <c r="M152" s="62">
        <f t="shared" si="18"/>
        <v>0</v>
      </c>
      <c r="N152" s="56"/>
      <c r="O152" s="56"/>
      <c r="P152" s="56"/>
      <c r="Q152" s="47">
        <v>300</v>
      </c>
    </row>
    <row r="153" spans="1:17" ht="31.5" x14ac:dyDescent="0.25">
      <c r="A153" s="13" t="s">
        <v>283</v>
      </c>
      <c r="B153" s="11" t="s">
        <v>274</v>
      </c>
      <c r="C153" s="11"/>
      <c r="D153" s="30">
        <v>250</v>
      </c>
      <c r="F153" s="30">
        <f t="shared" si="16"/>
        <v>250</v>
      </c>
      <c r="G153" s="28"/>
      <c r="H153" s="35"/>
      <c r="I153" s="28">
        <v>50</v>
      </c>
      <c r="J153" s="44">
        <f t="shared" si="17"/>
        <v>50</v>
      </c>
      <c r="K153" s="47">
        <v>300</v>
      </c>
      <c r="L153" s="47">
        <v>300</v>
      </c>
      <c r="M153" s="62">
        <f t="shared" si="18"/>
        <v>0</v>
      </c>
      <c r="N153" s="56"/>
      <c r="O153" s="56"/>
      <c r="P153" s="56"/>
      <c r="Q153" s="47">
        <v>300</v>
      </c>
    </row>
    <row r="154" spans="1:17" ht="33" customHeight="1" x14ac:dyDescent="0.25">
      <c r="A154" s="14" t="s">
        <v>19</v>
      </c>
      <c r="B154" s="11" t="s">
        <v>274</v>
      </c>
      <c r="C154" s="11" t="s">
        <v>108</v>
      </c>
      <c r="D154" s="30">
        <v>250</v>
      </c>
      <c r="F154" s="30">
        <f t="shared" si="16"/>
        <v>250</v>
      </c>
      <c r="G154" s="28"/>
      <c r="H154" s="35"/>
      <c r="I154" s="28">
        <v>50</v>
      </c>
      <c r="J154" s="44">
        <f t="shared" si="17"/>
        <v>50</v>
      </c>
      <c r="K154" s="47">
        <v>300</v>
      </c>
      <c r="L154" s="47">
        <v>300</v>
      </c>
      <c r="M154" s="62">
        <f t="shared" si="18"/>
        <v>0</v>
      </c>
      <c r="N154" s="56"/>
      <c r="O154" s="56"/>
      <c r="P154" s="56"/>
      <c r="Q154" s="47">
        <v>300</v>
      </c>
    </row>
    <row r="155" spans="1:17" ht="42" customHeight="1" x14ac:dyDescent="0.25">
      <c r="A155" s="13" t="s">
        <v>318</v>
      </c>
      <c r="B155" s="11" t="s">
        <v>317</v>
      </c>
      <c r="C155" s="11"/>
      <c r="D155" s="29">
        <v>2126.6</v>
      </c>
      <c r="E155">
        <v>687.7</v>
      </c>
      <c r="F155" s="30">
        <f t="shared" si="16"/>
        <v>2814.3</v>
      </c>
      <c r="G155" s="28"/>
      <c r="H155" s="35"/>
      <c r="I155" s="28">
        <v>518.79999999999995</v>
      </c>
      <c r="J155" s="44">
        <f t="shared" si="17"/>
        <v>518.79999999999995</v>
      </c>
      <c r="K155" s="47">
        <v>3333.1</v>
      </c>
      <c r="L155" s="47">
        <v>3333.1</v>
      </c>
      <c r="M155" s="62">
        <f t="shared" si="18"/>
        <v>0</v>
      </c>
      <c r="N155" s="56"/>
      <c r="O155" s="56"/>
      <c r="P155" s="56">
        <v>220</v>
      </c>
      <c r="Q155" s="47">
        <v>3177.9</v>
      </c>
    </row>
    <row r="156" spans="1:17" ht="47.25" customHeight="1" x14ac:dyDescent="0.25">
      <c r="A156" s="13" t="s">
        <v>316</v>
      </c>
      <c r="B156" s="11" t="s">
        <v>315</v>
      </c>
      <c r="C156" s="11"/>
      <c r="D156" s="29">
        <v>2126.6</v>
      </c>
      <c r="E156">
        <v>687.7</v>
      </c>
      <c r="F156" s="30">
        <f t="shared" si="16"/>
        <v>2814.3</v>
      </c>
      <c r="G156" s="28"/>
      <c r="H156" s="35"/>
      <c r="I156" s="28">
        <v>518.79999999999995</v>
      </c>
      <c r="J156" s="44">
        <f t="shared" si="17"/>
        <v>518.79999999999995</v>
      </c>
      <c r="K156" s="47">
        <v>3333.1</v>
      </c>
      <c r="L156" s="47">
        <v>3333.1</v>
      </c>
      <c r="M156" s="62">
        <f t="shared" si="18"/>
        <v>0</v>
      </c>
      <c r="N156" s="56"/>
      <c r="O156" s="56"/>
      <c r="P156" s="56">
        <v>220</v>
      </c>
      <c r="Q156" s="47">
        <v>3177.9</v>
      </c>
    </row>
    <row r="157" spans="1:17" ht="47.25" x14ac:dyDescent="0.25">
      <c r="A157" s="13" t="s">
        <v>27</v>
      </c>
      <c r="B157" s="11" t="s">
        <v>296</v>
      </c>
      <c r="C157" s="11"/>
      <c r="D157" s="29"/>
      <c r="F157" s="30"/>
      <c r="G157" s="28"/>
      <c r="H157" s="35"/>
      <c r="I157" s="28"/>
      <c r="J157" s="44"/>
      <c r="K157" s="47">
        <v>2126.6</v>
      </c>
      <c r="L157" s="47">
        <v>2126.6</v>
      </c>
      <c r="M157" s="62">
        <f t="shared" si="18"/>
        <v>0</v>
      </c>
      <c r="N157" s="56"/>
      <c r="O157" s="56"/>
      <c r="P157" s="56">
        <v>220</v>
      </c>
      <c r="Q157" s="47">
        <v>2850</v>
      </c>
    </row>
    <row r="158" spans="1:17" ht="46.5" customHeight="1" x14ac:dyDescent="0.25">
      <c r="A158" s="13" t="s">
        <v>13</v>
      </c>
      <c r="B158" s="11" t="s">
        <v>296</v>
      </c>
      <c r="C158" s="11" t="s">
        <v>113</v>
      </c>
      <c r="D158" s="29">
        <v>1666.6</v>
      </c>
      <c r="F158" s="30">
        <f>SUM(D158:E158)</f>
        <v>1666.6</v>
      </c>
      <c r="G158" s="28"/>
      <c r="H158" s="35"/>
      <c r="I158" s="28"/>
      <c r="J158" s="44">
        <f>G158+H158+I158</f>
        <v>0</v>
      </c>
      <c r="K158" s="47">
        <v>1666.6</v>
      </c>
      <c r="L158" s="47">
        <v>1477</v>
      </c>
      <c r="M158" s="62">
        <f t="shared" si="18"/>
        <v>-189.59999999999991</v>
      </c>
      <c r="N158" s="56"/>
      <c r="O158" s="56"/>
      <c r="P158" s="56"/>
      <c r="Q158" s="47">
        <v>1747.9</v>
      </c>
    </row>
    <row r="159" spans="1:17" ht="47.25" x14ac:dyDescent="0.25">
      <c r="A159" s="13" t="s">
        <v>269</v>
      </c>
      <c r="B159" s="11" t="s">
        <v>296</v>
      </c>
      <c r="C159" s="11" t="s">
        <v>95</v>
      </c>
      <c r="D159" s="29">
        <v>353.1</v>
      </c>
      <c r="F159" s="30">
        <f>SUM(D159:E159)</f>
        <v>353.1</v>
      </c>
      <c r="G159" s="28"/>
      <c r="H159" s="35"/>
      <c r="I159" s="28"/>
      <c r="J159" s="44">
        <f>G159+H159+I159</f>
        <v>0</v>
      </c>
      <c r="K159" s="47">
        <v>353.1</v>
      </c>
      <c r="L159" s="47">
        <v>533.1</v>
      </c>
      <c r="M159" s="62">
        <f t="shared" si="18"/>
        <v>180</v>
      </c>
      <c r="N159" s="56"/>
      <c r="O159" s="56"/>
      <c r="P159" s="56">
        <v>220</v>
      </c>
      <c r="Q159" s="47">
        <v>921.2</v>
      </c>
    </row>
    <row r="160" spans="1:17" ht="62.25" customHeight="1" x14ac:dyDescent="0.25">
      <c r="A160" s="13" t="s">
        <v>19</v>
      </c>
      <c r="B160" s="11" t="s">
        <v>296</v>
      </c>
      <c r="C160" s="11" t="s">
        <v>101</v>
      </c>
      <c r="D160" s="29">
        <v>106.9</v>
      </c>
      <c r="F160" s="30">
        <f>SUM(D160:E160)</f>
        <v>106.9</v>
      </c>
      <c r="G160" s="28"/>
      <c r="H160" s="35"/>
      <c r="I160" s="28"/>
      <c r="J160" s="44">
        <f>G160+H160+I160</f>
        <v>0</v>
      </c>
      <c r="K160" s="47">
        <v>106.9</v>
      </c>
      <c r="L160" s="47">
        <v>116.5</v>
      </c>
      <c r="M160" s="62">
        <f t="shared" si="18"/>
        <v>9.5999999999999943</v>
      </c>
      <c r="N160" s="56"/>
      <c r="O160" s="56"/>
      <c r="P160" s="56"/>
      <c r="Q160" s="47">
        <v>180.9</v>
      </c>
    </row>
    <row r="161" spans="1:17" ht="63" customHeight="1" x14ac:dyDescent="0.25">
      <c r="A161" s="13" t="s">
        <v>333</v>
      </c>
      <c r="B161" s="11" t="s">
        <v>383</v>
      </c>
      <c r="C161" s="11"/>
      <c r="D161" s="29"/>
      <c r="F161" s="30"/>
      <c r="G161" s="28"/>
      <c r="H161" s="35"/>
      <c r="I161" s="28">
        <v>518.79999999999995</v>
      </c>
      <c r="J161" s="44">
        <f>G161+H161+I161</f>
        <v>518.79999999999995</v>
      </c>
      <c r="K161" s="47">
        <v>518.79999999999995</v>
      </c>
      <c r="L161" s="47">
        <v>518.79999999999995</v>
      </c>
      <c r="M161" s="62">
        <f t="shared" si="18"/>
        <v>0</v>
      </c>
      <c r="N161" s="56"/>
      <c r="O161" s="56"/>
      <c r="P161" s="56"/>
      <c r="Q161" s="47">
        <v>327.9</v>
      </c>
    </row>
    <row r="162" spans="1:17" ht="46.5" customHeight="1" x14ac:dyDescent="0.25">
      <c r="A162" s="13" t="s">
        <v>269</v>
      </c>
      <c r="B162" s="67" t="s">
        <v>383</v>
      </c>
      <c r="C162" s="11" t="s">
        <v>95</v>
      </c>
      <c r="D162" s="29"/>
      <c r="F162" s="30"/>
      <c r="G162" s="28"/>
      <c r="H162" s="35"/>
      <c r="I162" s="28">
        <v>518.79999999999995</v>
      </c>
      <c r="J162" s="44">
        <f>G162+H162+I162</f>
        <v>518.79999999999995</v>
      </c>
      <c r="K162" s="47">
        <v>518.79999999999995</v>
      </c>
      <c r="L162" s="47">
        <v>518.79999999999995</v>
      </c>
      <c r="M162" s="62">
        <f t="shared" si="18"/>
        <v>0</v>
      </c>
      <c r="N162" s="56"/>
      <c r="O162" s="56"/>
      <c r="P162" s="56"/>
      <c r="Q162" s="47">
        <v>327.9</v>
      </c>
    </row>
    <row r="163" spans="1:17" ht="47.25" x14ac:dyDescent="0.25">
      <c r="A163" s="13" t="s">
        <v>356</v>
      </c>
      <c r="B163" s="11" t="s">
        <v>357</v>
      </c>
      <c r="C163" s="11"/>
      <c r="D163" s="29"/>
      <c r="F163" s="30"/>
      <c r="G163" s="28"/>
      <c r="H163" s="35"/>
      <c r="I163" s="28"/>
      <c r="J163" s="44"/>
      <c r="K163" s="47"/>
      <c r="L163" s="47"/>
      <c r="M163" s="62"/>
      <c r="N163" s="56"/>
      <c r="O163" s="56"/>
      <c r="P163" s="56"/>
      <c r="Q163" s="47">
        <v>41892.400000000001</v>
      </c>
    </row>
    <row r="164" spans="1:17" ht="110.25" customHeight="1" x14ac:dyDescent="0.25">
      <c r="A164" s="13" t="s">
        <v>358</v>
      </c>
      <c r="B164" s="11" t="s">
        <v>359</v>
      </c>
      <c r="C164" s="11"/>
      <c r="D164" s="29"/>
      <c r="F164" s="30"/>
      <c r="G164" s="28"/>
      <c r="H164" s="35"/>
      <c r="I164" s="28"/>
      <c r="J164" s="44"/>
      <c r="K164" s="47"/>
      <c r="L164" s="47"/>
      <c r="M164" s="62"/>
      <c r="N164" s="56"/>
      <c r="O164" s="56"/>
      <c r="P164" s="56"/>
      <c r="Q164" s="47">
        <v>41892.400000000001</v>
      </c>
    </row>
    <row r="165" spans="1:17" ht="110.25" x14ac:dyDescent="0.25">
      <c r="A165" s="13" t="s">
        <v>360</v>
      </c>
      <c r="B165" s="11" t="s">
        <v>361</v>
      </c>
      <c r="C165" s="11"/>
      <c r="D165" s="29"/>
      <c r="F165" s="30"/>
      <c r="G165" s="28"/>
      <c r="H165" s="35"/>
      <c r="I165" s="28"/>
      <c r="J165" s="44"/>
      <c r="K165" s="47"/>
      <c r="L165" s="47"/>
      <c r="M165" s="62"/>
      <c r="N165" s="56"/>
      <c r="O165" s="56"/>
      <c r="P165" s="56"/>
      <c r="Q165" s="47">
        <v>41892.400000000001</v>
      </c>
    </row>
    <row r="166" spans="1:17" ht="47.25" x14ac:dyDescent="0.25">
      <c r="A166" s="13" t="s">
        <v>268</v>
      </c>
      <c r="B166" s="11" t="s">
        <v>361</v>
      </c>
      <c r="C166" s="11" t="s">
        <v>114</v>
      </c>
      <c r="D166" s="29"/>
      <c r="F166" s="30"/>
      <c r="G166" s="28"/>
      <c r="H166" s="35"/>
      <c r="I166" s="28"/>
      <c r="J166" s="44"/>
      <c r="K166" s="47"/>
      <c r="L166" s="47"/>
      <c r="M166" s="62"/>
      <c r="N166" s="56"/>
      <c r="O166" s="56"/>
      <c r="P166" s="56"/>
      <c r="Q166" s="47">
        <v>41892.400000000001</v>
      </c>
    </row>
    <row r="167" spans="1:17" ht="50.25" customHeight="1" x14ac:dyDescent="0.25">
      <c r="A167" s="13" t="s">
        <v>11</v>
      </c>
      <c r="B167" s="11" t="s">
        <v>156</v>
      </c>
      <c r="C167" s="11"/>
      <c r="D167" s="12">
        <v>1542.4</v>
      </c>
      <c r="F167" s="30">
        <f t="shared" ref="F167:F179" si="19">SUM(D167:E167)</f>
        <v>1542.4</v>
      </c>
      <c r="G167" s="28"/>
      <c r="H167" s="28"/>
      <c r="I167" s="28"/>
      <c r="J167" s="44">
        <f t="shared" ref="J167:J210" si="20">G167+H167+I167</f>
        <v>0</v>
      </c>
      <c r="K167" s="47">
        <v>1542.4</v>
      </c>
      <c r="L167" s="47">
        <v>1542.4</v>
      </c>
      <c r="M167" s="62">
        <f t="shared" ref="M167:M210" si="21">L167-K167</f>
        <v>0</v>
      </c>
      <c r="N167" s="56"/>
      <c r="O167" s="56"/>
      <c r="P167" s="56"/>
      <c r="Q167" s="47">
        <v>1603.1</v>
      </c>
    </row>
    <row r="168" spans="1:17" ht="48" customHeight="1" x14ac:dyDescent="0.25">
      <c r="A168" s="13" t="s">
        <v>12</v>
      </c>
      <c r="B168" s="11" t="s">
        <v>157</v>
      </c>
      <c r="C168" s="11"/>
      <c r="D168" s="12">
        <v>1542.4</v>
      </c>
      <c r="F168" s="30">
        <f t="shared" si="19"/>
        <v>1542.4</v>
      </c>
      <c r="G168" s="28"/>
      <c r="H168" s="28"/>
      <c r="I168" s="28"/>
      <c r="J168" s="44">
        <f t="shared" si="20"/>
        <v>0</v>
      </c>
      <c r="K168" s="47">
        <v>1542.4</v>
      </c>
      <c r="L168" s="47">
        <v>1542.4</v>
      </c>
      <c r="M168" s="62">
        <f t="shared" si="21"/>
        <v>0</v>
      </c>
      <c r="N168" s="56"/>
      <c r="O168" s="56"/>
      <c r="P168" s="56"/>
      <c r="Q168" s="47">
        <v>1603.1</v>
      </c>
    </row>
    <row r="169" spans="1:17" ht="65.25" customHeight="1" x14ac:dyDescent="0.25">
      <c r="A169" s="13" t="s">
        <v>13</v>
      </c>
      <c r="B169" s="11" t="s">
        <v>157</v>
      </c>
      <c r="C169" s="11">
        <v>100</v>
      </c>
      <c r="D169" s="12">
        <v>1542.4</v>
      </c>
      <c r="F169" s="30">
        <f t="shared" si="19"/>
        <v>1542.4</v>
      </c>
      <c r="G169" s="28"/>
      <c r="H169" s="28"/>
      <c r="I169" s="28"/>
      <c r="J169" s="44">
        <f t="shared" si="20"/>
        <v>0</v>
      </c>
      <c r="K169" s="47">
        <v>1542.4</v>
      </c>
      <c r="L169" s="47">
        <v>1542.4</v>
      </c>
      <c r="M169" s="62">
        <f t="shared" si="21"/>
        <v>0</v>
      </c>
      <c r="N169" s="56"/>
      <c r="O169" s="56"/>
      <c r="P169" s="56"/>
      <c r="Q169" s="47">
        <v>1603.1</v>
      </c>
    </row>
    <row r="170" spans="1:17" ht="47.25" x14ac:dyDescent="0.25">
      <c r="A170" s="13" t="s">
        <v>15</v>
      </c>
      <c r="B170" s="11" t="s">
        <v>151</v>
      </c>
      <c r="C170" s="11"/>
      <c r="D170" s="12">
        <v>66</v>
      </c>
      <c r="F170" s="30">
        <f t="shared" si="19"/>
        <v>66</v>
      </c>
      <c r="G170" s="28"/>
      <c r="H170" s="28"/>
      <c r="I170" s="28"/>
      <c r="J170" s="44">
        <f t="shared" si="20"/>
        <v>0</v>
      </c>
      <c r="K170" s="47">
        <v>66</v>
      </c>
      <c r="L170" s="47">
        <v>66</v>
      </c>
      <c r="M170" s="62">
        <f t="shared" si="21"/>
        <v>0</v>
      </c>
      <c r="N170" s="56"/>
      <c r="O170" s="56"/>
      <c r="P170" s="56"/>
      <c r="Q170" s="47">
        <v>416</v>
      </c>
    </row>
    <row r="171" spans="1:17" ht="31.5" x14ac:dyDescent="0.25">
      <c r="A171" s="13" t="s">
        <v>149</v>
      </c>
      <c r="B171" s="11" t="s">
        <v>148</v>
      </c>
      <c r="C171" s="11"/>
      <c r="D171" s="12">
        <v>66</v>
      </c>
      <c r="F171" s="30">
        <f t="shared" si="19"/>
        <v>66</v>
      </c>
      <c r="G171" s="28"/>
      <c r="H171" s="28"/>
      <c r="I171" s="28"/>
      <c r="J171" s="44">
        <f t="shared" si="20"/>
        <v>0</v>
      </c>
      <c r="K171" s="47">
        <v>66</v>
      </c>
      <c r="L171" s="47">
        <v>66</v>
      </c>
      <c r="M171" s="62">
        <f t="shared" si="21"/>
        <v>0</v>
      </c>
      <c r="N171" s="56"/>
      <c r="O171" s="56"/>
      <c r="P171" s="56"/>
      <c r="Q171" s="47">
        <v>66</v>
      </c>
    </row>
    <row r="172" spans="1:17" ht="31.5" x14ac:dyDescent="0.25">
      <c r="A172" s="13" t="s">
        <v>12</v>
      </c>
      <c r="B172" s="11" t="s">
        <v>150</v>
      </c>
      <c r="C172" s="11"/>
      <c r="D172" s="12">
        <v>66</v>
      </c>
      <c r="F172" s="30">
        <f t="shared" si="19"/>
        <v>66</v>
      </c>
      <c r="G172" s="28"/>
      <c r="H172" s="28"/>
      <c r="I172" s="28"/>
      <c r="J172" s="44">
        <f t="shared" si="20"/>
        <v>0</v>
      </c>
      <c r="K172" s="47">
        <v>66</v>
      </c>
      <c r="L172" s="47">
        <v>66</v>
      </c>
      <c r="M172" s="62">
        <f t="shared" si="21"/>
        <v>0</v>
      </c>
      <c r="N172" s="56"/>
      <c r="O172" s="56"/>
      <c r="P172" s="56"/>
      <c r="Q172" s="47">
        <v>66</v>
      </c>
    </row>
    <row r="173" spans="1:17" ht="47.25" x14ac:dyDescent="0.25">
      <c r="A173" s="13" t="s">
        <v>269</v>
      </c>
      <c r="B173" s="11" t="s">
        <v>150</v>
      </c>
      <c r="C173" s="11">
        <v>200</v>
      </c>
      <c r="D173" s="12">
        <v>66</v>
      </c>
      <c r="F173" s="30">
        <f t="shared" si="19"/>
        <v>66</v>
      </c>
      <c r="G173" s="28"/>
      <c r="H173" s="28"/>
      <c r="I173" s="28"/>
      <c r="J173" s="44">
        <f t="shared" si="20"/>
        <v>0</v>
      </c>
      <c r="K173" s="47">
        <v>66</v>
      </c>
      <c r="L173" s="47">
        <v>66</v>
      </c>
      <c r="M173" s="62">
        <f t="shared" si="21"/>
        <v>0</v>
      </c>
      <c r="N173" s="56"/>
      <c r="O173" s="56"/>
      <c r="P173" s="56"/>
      <c r="Q173" s="47">
        <v>66</v>
      </c>
    </row>
    <row r="174" spans="1:17" ht="62.25" customHeight="1" x14ac:dyDescent="0.25">
      <c r="A174" s="13" t="s">
        <v>153</v>
      </c>
      <c r="B174" s="11" t="s">
        <v>152</v>
      </c>
      <c r="C174" s="11"/>
      <c r="D174" s="30">
        <v>100</v>
      </c>
      <c r="F174" s="30">
        <f t="shared" si="19"/>
        <v>100</v>
      </c>
      <c r="G174" s="28"/>
      <c r="H174" s="35"/>
      <c r="I174" s="28">
        <v>250</v>
      </c>
      <c r="J174" s="44">
        <f t="shared" si="20"/>
        <v>250</v>
      </c>
      <c r="K174" s="47">
        <v>350</v>
      </c>
      <c r="L174" s="47">
        <v>350</v>
      </c>
      <c r="M174" s="62">
        <f t="shared" si="21"/>
        <v>0</v>
      </c>
      <c r="N174" s="56"/>
      <c r="O174" s="56"/>
      <c r="P174" s="56"/>
      <c r="Q174" s="47">
        <v>350</v>
      </c>
    </row>
    <row r="175" spans="1:17" ht="45" customHeight="1" x14ac:dyDescent="0.25">
      <c r="A175" s="13" t="s">
        <v>155</v>
      </c>
      <c r="B175" s="11" t="s">
        <v>154</v>
      </c>
      <c r="C175" s="11"/>
      <c r="D175" s="30">
        <v>100</v>
      </c>
      <c r="F175" s="30">
        <f t="shared" si="19"/>
        <v>100</v>
      </c>
      <c r="G175" s="28"/>
      <c r="H175" s="35"/>
      <c r="I175" s="28">
        <v>250</v>
      </c>
      <c r="J175" s="44">
        <f t="shared" si="20"/>
        <v>250</v>
      </c>
      <c r="K175" s="47">
        <v>350</v>
      </c>
      <c r="L175" s="47">
        <v>350</v>
      </c>
      <c r="M175" s="62">
        <f t="shared" si="21"/>
        <v>0</v>
      </c>
      <c r="N175" s="56"/>
      <c r="O175" s="56"/>
      <c r="P175" s="56"/>
      <c r="Q175" s="47">
        <v>350</v>
      </c>
    </row>
    <row r="176" spans="1:17" ht="31.5" x14ac:dyDescent="0.25">
      <c r="A176" s="9" t="s">
        <v>47</v>
      </c>
      <c r="B176" s="11" t="s">
        <v>154</v>
      </c>
      <c r="C176" s="11" t="s">
        <v>118</v>
      </c>
      <c r="D176" s="30">
        <v>100</v>
      </c>
      <c r="F176" s="30">
        <f t="shared" si="19"/>
        <v>100</v>
      </c>
      <c r="G176" s="28"/>
      <c r="H176" s="35"/>
      <c r="I176" s="28">
        <v>250</v>
      </c>
      <c r="J176" s="44">
        <f t="shared" si="20"/>
        <v>250</v>
      </c>
      <c r="K176" s="47">
        <v>350</v>
      </c>
      <c r="L176" s="47">
        <v>350</v>
      </c>
      <c r="M176" s="62">
        <f t="shared" si="21"/>
        <v>0</v>
      </c>
      <c r="N176" s="56"/>
      <c r="O176" s="56"/>
      <c r="P176" s="56"/>
      <c r="Q176" s="47">
        <v>350</v>
      </c>
    </row>
    <row r="177" spans="1:17" ht="31.5" customHeight="1" x14ac:dyDescent="0.25">
      <c r="A177" s="23" t="s">
        <v>17</v>
      </c>
      <c r="B177" s="22" t="s">
        <v>158</v>
      </c>
      <c r="C177" s="22"/>
      <c r="D177" s="12">
        <v>2489.6999999999998</v>
      </c>
      <c r="F177" s="30">
        <f t="shared" si="19"/>
        <v>2489.6999999999998</v>
      </c>
      <c r="G177" s="28">
        <v>9</v>
      </c>
      <c r="H177" s="35"/>
      <c r="I177" s="28"/>
      <c r="J177" s="44">
        <f t="shared" si="20"/>
        <v>9</v>
      </c>
      <c r="K177" s="47">
        <v>2498.6999999999998</v>
      </c>
      <c r="L177" s="47">
        <v>2498.6999999999998</v>
      </c>
      <c r="M177" s="62">
        <f t="shared" si="21"/>
        <v>0</v>
      </c>
      <c r="N177" s="56"/>
      <c r="O177" s="56"/>
      <c r="P177" s="56"/>
      <c r="Q177" s="47">
        <v>109598.8</v>
      </c>
    </row>
    <row r="178" spans="1:17" ht="78.75" customHeight="1" x14ac:dyDescent="0.25">
      <c r="A178" s="13" t="s">
        <v>306</v>
      </c>
      <c r="B178" s="11" t="s">
        <v>305</v>
      </c>
      <c r="C178" s="11"/>
      <c r="D178" s="29">
        <v>6.2</v>
      </c>
      <c r="F178" s="30">
        <f t="shared" si="19"/>
        <v>6.2</v>
      </c>
      <c r="G178" s="29">
        <v>3.7</v>
      </c>
      <c r="H178" s="28"/>
      <c r="I178" s="28"/>
      <c r="J178" s="44">
        <f t="shared" si="20"/>
        <v>3.7</v>
      </c>
      <c r="K178" s="47">
        <v>9.9</v>
      </c>
      <c r="L178" s="47">
        <v>9.9</v>
      </c>
      <c r="M178" s="62">
        <f t="shared" si="21"/>
        <v>0</v>
      </c>
      <c r="N178" s="56"/>
      <c r="O178" s="56"/>
      <c r="P178" s="56"/>
      <c r="Q178" s="47">
        <v>10.9</v>
      </c>
    </row>
    <row r="179" spans="1:17" ht="48" customHeight="1" x14ac:dyDescent="0.25">
      <c r="A179" s="13" t="s">
        <v>269</v>
      </c>
      <c r="B179" s="11" t="s">
        <v>305</v>
      </c>
      <c r="C179" s="11" t="s">
        <v>95</v>
      </c>
      <c r="D179" s="29">
        <v>6.2</v>
      </c>
      <c r="F179" s="30">
        <f t="shared" si="19"/>
        <v>6.2</v>
      </c>
      <c r="G179" s="29">
        <v>3.7</v>
      </c>
      <c r="H179" s="28"/>
      <c r="I179" s="28"/>
      <c r="J179" s="44">
        <f t="shared" si="20"/>
        <v>3.7</v>
      </c>
      <c r="K179" s="47">
        <v>9.9</v>
      </c>
      <c r="L179" s="47">
        <v>9.9</v>
      </c>
      <c r="M179" s="62">
        <f t="shared" si="21"/>
        <v>0</v>
      </c>
      <c r="N179" s="56"/>
      <c r="O179" s="56"/>
      <c r="P179" s="56"/>
      <c r="Q179" s="47">
        <v>10.9</v>
      </c>
    </row>
    <row r="180" spans="1:17" ht="105" x14ac:dyDescent="0.25">
      <c r="A180" s="55" t="s">
        <v>376</v>
      </c>
      <c r="B180" s="11" t="s">
        <v>339</v>
      </c>
      <c r="C180" s="11"/>
      <c r="D180" s="29"/>
      <c r="F180" s="30"/>
      <c r="G180" s="29">
        <v>3879.6</v>
      </c>
      <c r="H180" s="35"/>
      <c r="I180" s="28"/>
      <c r="J180" s="44">
        <f t="shared" si="20"/>
        <v>3879.6</v>
      </c>
      <c r="K180" s="47">
        <v>19420</v>
      </c>
      <c r="L180" s="47">
        <v>19420</v>
      </c>
      <c r="M180" s="62">
        <f t="shared" si="21"/>
        <v>0</v>
      </c>
      <c r="N180" s="56"/>
      <c r="O180" s="56">
        <v>-279.60000000000002</v>
      </c>
      <c r="P180" s="56"/>
      <c r="Q180" s="47">
        <v>18559.599999999999</v>
      </c>
    </row>
    <row r="181" spans="1:17" ht="50.25" customHeight="1" x14ac:dyDescent="0.25">
      <c r="A181" s="13" t="s">
        <v>268</v>
      </c>
      <c r="B181" s="11" t="s">
        <v>339</v>
      </c>
      <c r="C181" s="11" t="s">
        <v>114</v>
      </c>
      <c r="D181" s="29"/>
      <c r="F181" s="30"/>
      <c r="G181" s="29">
        <v>3879.6</v>
      </c>
      <c r="H181" s="35"/>
      <c r="I181" s="28"/>
      <c r="J181" s="44">
        <f t="shared" si="20"/>
        <v>3879.6</v>
      </c>
      <c r="K181" s="47">
        <v>19420</v>
      </c>
      <c r="L181" s="47">
        <v>19420</v>
      </c>
      <c r="M181" s="62">
        <f t="shared" si="21"/>
        <v>0</v>
      </c>
      <c r="N181" s="56"/>
      <c r="O181" s="56">
        <v>-279.60000000000002</v>
      </c>
      <c r="P181" s="56"/>
      <c r="Q181" s="47">
        <v>18559.599999999999</v>
      </c>
    </row>
    <row r="182" spans="1:17" ht="111" customHeight="1" x14ac:dyDescent="0.25">
      <c r="A182" s="55" t="s">
        <v>376</v>
      </c>
      <c r="B182" s="11" t="s">
        <v>338</v>
      </c>
      <c r="C182" s="11"/>
      <c r="D182" s="29"/>
      <c r="F182" s="30"/>
      <c r="G182" s="30">
        <v>19420</v>
      </c>
      <c r="H182" s="35"/>
      <c r="I182" s="28"/>
      <c r="J182" s="44">
        <f t="shared" si="20"/>
        <v>19420</v>
      </c>
      <c r="K182" s="47">
        <v>3879.6</v>
      </c>
      <c r="L182" s="47">
        <v>3879.6</v>
      </c>
      <c r="M182" s="62">
        <f t="shared" si="21"/>
        <v>0</v>
      </c>
      <c r="N182" s="56"/>
      <c r="O182" s="56">
        <v>217.2</v>
      </c>
      <c r="P182" s="56"/>
      <c r="Q182" s="47">
        <v>4634.3</v>
      </c>
    </row>
    <row r="183" spans="1:17" ht="49.5" customHeight="1" x14ac:dyDescent="0.25">
      <c r="A183" s="13" t="s">
        <v>268</v>
      </c>
      <c r="B183" s="11" t="s">
        <v>338</v>
      </c>
      <c r="C183" s="11" t="s">
        <v>114</v>
      </c>
      <c r="D183" s="29"/>
      <c r="F183" s="30"/>
      <c r="G183" s="30">
        <v>19420</v>
      </c>
      <c r="H183" s="35"/>
      <c r="I183" s="28"/>
      <c r="J183" s="44">
        <f t="shared" si="20"/>
        <v>19420</v>
      </c>
      <c r="K183" s="47">
        <v>3879.6</v>
      </c>
      <c r="L183" s="47">
        <v>3879.6</v>
      </c>
      <c r="M183" s="62">
        <f t="shared" si="21"/>
        <v>0</v>
      </c>
      <c r="N183" s="56"/>
      <c r="O183" s="56">
        <v>217.2</v>
      </c>
      <c r="P183" s="56"/>
      <c r="Q183" s="47">
        <v>4634.3</v>
      </c>
    </row>
    <row r="184" spans="1:17" ht="49.5" customHeight="1" x14ac:dyDescent="0.25">
      <c r="A184" s="24" t="s">
        <v>18</v>
      </c>
      <c r="B184" s="22" t="s">
        <v>159</v>
      </c>
      <c r="C184" s="22"/>
      <c r="D184" s="12">
        <v>2489.6999999999998</v>
      </c>
      <c r="F184" s="30">
        <f t="shared" ref="F184:F210" si="22">SUM(D184:E184)</f>
        <v>2489.6999999999998</v>
      </c>
      <c r="G184" s="28">
        <v>9</v>
      </c>
      <c r="H184" s="35"/>
      <c r="I184" s="28"/>
      <c r="J184" s="44">
        <f t="shared" si="20"/>
        <v>9</v>
      </c>
      <c r="K184" s="47">
        <v>2498.6999999999998</v>
      </c>
      <c r="L184" s="47">
        <v>2498.6999999999998</v>
      </c>
      <c r="M184" s="62">
        <f t="shared" si="21"/>
        <v>0</v>
      </c>
      <c r="N184" s="56"/>
      <c r="O184" s="56"/>
      <c r="P184" s="56"/>
      <c r="Q184" s="47">
        <v>50245.4</v>
      </c>
    </row>
    <row r="185" spans="1:17" ht="28.5" customHeight="1" x14ac:dyDescent="0.25">
      <c r="A185" s="13" t="s">
        <v>8</v>
      </c>
      <c r="B185" s="11" t="s">
        <v>162</v>
      </c>
      <c r="C185" s="11"/>
      <c r="D185" s="29">
        <v>34571.4</v>
      </c>
      <c r="F185" s="30">
        <f t="shared" si="22"/>
        <v>34571.4</v>
      </c>
      <c r="G185" s="28"/>
      <c r="H185" s="28"/>
      <c r="I185" s="28">
        <v>1283.2</v>
      </c>
      <c r="J185" s="44">
        <f t="shared" si="20"/>
        <v>1283.2</v>
      </c>
      <c r="K185" s="47">
        <v>35854.6</v>
      </c>
      <c r="L185" s="47">
        <v>35854.6</v>
      </c>
      <c r="M185" s="62">
        <f t="shared" si="21"/>
        <v>0</v>
      </c>
      <c r="N185" s="56"/>
      <c r="O185" s="56"/>
      <c r="P185" s="56"/>
      <c r="Q185" s="47">
        <v>44051.1</v>
      </c>
    </row>
    <row r="186" spans="1:17" ht="31.5" x14ac:dyDescent="0.25">
      <c r="A186" s="13" t="s">
        <v>12</v>
      </c>
      <c r="B186" s="11" t="s">
        <v>265</v>
      </c>
      <c r="C186" s="11"/>
      <c r="D186" s="29">
        <v>33954.300000000003</v>
      </c>
      <c r="F186" s="30">
        <f t="shared" si="22"/>
        <v>33954.300000000003</v>
      </c>
      <c r="G186" s="28"/>
      <c r="H186" s="28"/>
      <c r="I186" s="28">
        <v>1283.2</v>
      </c>
      <c r="J186" s="44">
        <f t="shared" si="20"/>
        <v>1283.2</v>
      </c>
      <c r="K186" s="47">
        <v>35237.5</v>
      </c>
      <c r="L186" s="47">
        <v>35237.5</v>
      </c>
      <c r="M186" s="62">
        <f t="shared" si="21"/>
        <v>0</v>
      </c>
      <c r="N186" s="56"/>
      <c r="O186" s="56"/>
      <c r="P186" s="56"/>
      <c r="Q186" s="47">
        <v>39952.5</v>
      </c>
    </row>
    <row r="187" spans="1:17" ht="30.75" customHeight="1" x14ac:dyDescent="0.25">
      <c r="A187" s="13" t="s">
        <v>13</v>
      </c>
      <c r="B187" s="11" t="s">
        <v>265</v>
      </c>
      <c r="C187" s="11">
        <v>100</v>
      </c>
      <c r="D187" s="12">
        <v>29055.5</v>
      </c>
      <c r="F187" s="30">
        <f t="shared" si="22"/>
        <v>29055.5</v>
      </c>
      <c r="G187" s="28"/>
      <c r="H187" s="28">
        <v>-81.3</v>
      </c>
      <c r="I187" s="28"/>
      <c r="J187" s="44">
        <f t="shared" si="20"/>
        <v>-81.3</v>
      </c>
      <c r="K187" s="47">
        <v>28974.2</v>
      </c>
      <c r="L187" s="47">
        <v>28807.3</v>
      </c>
      <c r="M187" s="62">
        <f t="shared" si="21"/>
        <v>-166.90000000000146</v>
      </c>
      <c r="N187" s="56"/>
      <c r="O187" s="56"/>
      <c r="P187" s="56"/>
      <c r="Q187" s="47">
        <v>29970.2</v>
      </c>
    </row>
    <row r="188" spans="1:17" ht="48" customHeight="1" x14ac:dyDescent="0.25">
      <c r="A188" s="13" t="s">
        <v>269</v>
      </c>
      <c r="B188" s="11" t="s">
        <v>265</v>
      </c>
      <c r="C188" s="11">
        <v>200</v>
      </c>
      <c r="D188" s="12">
        <v>4445.8</v>
      </c>
      <c r="F188" s="30">
        <f t="shared" si="22"/>
        <v>4445.8</v>
      </c>
      <c r="G188" s="28"/>
      <c r="H188" s="28">
        <v>81.3</v>
      </c>
      <c r="I188" s="28">
        <v>1283.2</v>
      </c>
      <c r="J188" s="44">
        <f t="shared" si="20"/>
        <v>1364.5</v>
      </c>
      <c r="K188" s="47">
        <v>5810.3</v>
      </c>
      <c r="L188" s="47">
        <v>5977.2</v>
      </c>
      <c r="M188" s="62">
        <f t="shared" si="21"/>
        <v>166.89999999999964</v>
      </c>
      <c r="N188" s="56"/>
      <c r="O188" s="56"/>
      <c r="P188" s="56"/>
      <c r="Q188" s="47">
        <v>9699.5</v>
      </c>
    </row>
    <row r="189" spans="1:17" ht="15.75" x14ac:dyDescent="0.25">
      <c r="A189" s="14" t="s">
        <v>19</v>
      </c>
      <c r="B189" s="11" t="s">
        <v>265</v>
      </c>
      <c r="C189" s="11">
        <v>800</v>
      </c>
      <c r="D189" s="12">
        <v>453</v>
      </c>
      <c r="F189" s="30">
        <f t="shared" si="22"/>
        <v>453</v>
      </c>
      <c r="G189" s="28"/>
      <c r="H189" s="28"/>
      <c r="I189" s="28"/>
      <c r="J189" s="44">
        <f t="shared" si="20"/>
        <v>0</v>
      </c>
      <c r="K189" s="47">
        <v>453</v>
      </c>
      <c r="L189" s="47">
        <v>453</v>
      </c>
      <c r="M189" s="62">
        <f t="shared" si="21"/>
        <v>0</v>
      </c>
      <c r="N189" s="56"/>
      <c r="O189" s="56"/>
      <c r="P189" s="56"/>
      <c r="Q189" s="47">
        <v>282.8</v>
      </c>
    </row>
    <row r="190" spans="1:17" ht="48" customHeight="1" x14ac:dyDescent="0.25">
      <c r="A190" s="13" t="s">
        <v>21</v>
      </c>
      <c r="B190" s="11" t="s">
        <v>267</v>
      </c>
      <c r="C190" s="11"/>
      <c r="D190" s="12">
        <v>617.1</v>
      </c>
      <c r="F190" s="30">
        <f t="shared" si="22"/>
        <v>617.1</v>
      </c>
      <c r="G190" s="28"/>
      <c r="H190" s="28"/>
      <c r="I190" s="28"/>
      <c r="J190" s="44">
        <f t="shared" si="20"/>
        <v>0</v>
      </c>
      <c r="K190" s="47">
        <v>617.1</v>
      </c>
      <c r="L190" s="47">
        <v>617.1</v>
      </c>
      <c r="M190" s="62">
        <f t="shared" si="21"/>
        <v>0</v>
      </c>
      <c r="N190" s="56"/>
      <c r="O190" s="56"/>
      <c r="P190" s="56"/>
      <c r="Q190" s="47">
        <v>640.6</v>
      </c>
    </row>
    <row r="191" spans="1:17" ht="110.25" x14ac:dyDescent="0.25">
      <c r="A191" s="13" t="s">
        <v>13</v>
      </c>
      <c r="B191" s="11" t="s">
        <v>267</v>
      </c>
      <c r="C191" s="11">
        <v>100</v>
      </c>
      <c r="D191" s="29">
        <v>581.6</v>
      </c>
      <c r="F191" s="30">
        <f t="shared" si="22"/>
        <v>581.6</v>
      </c>
      <c r="G191" s="28"/>
      <c r="H191" s="28">
        <v>-13</v>
      </c>
      <c r="I191" s="28"/>
      <c r="J191" s="44">
        <f t="shared" si="20"/>
        <v>-13</v>
      </c>
      <c r="K191" s="47">
        <v>568.6</v>
      </c>
      <c r="L191" s="47">
        <v>562.70000000000005</v>
      </c>
      <c r="M191" s="62">
        <f t="shared" si="21"/>
        <v>-5.8999999999999773</v>
      </c>
      <c r="N191" s="56"/>
      <c r="O191" s="56"/>
      <c r="P191" s="56"/>
      <c r="Q191" s="47">
        <v>558.6</v>
      </c>
    </row>
    <row r="192" spans="1:17" ht="51" customHeight="1" x14ac:dyDescent="0.25">
      <c r="A192" s="13" t="s">
        <v>269</v>
      </c>
      <c r="B192" s="11" t="s">
        <v>267</v>
      </c>
      <c r="C192" s="11" t="s">
        <v>95</v>
      </c>
      <c r="D192" s="29">
        <v>35.5</v>
      </c>
      <c r="F192" s="30">
        <f t="shared" si="22"/>
        <v>35.5</v>
      </c>
      <c r="G192" s="28"/>
      <c r="H192" s="28">
        <v>13</v>
      </c>
      <c r="I192" s="28"/>
      <c r="J192" s="44">
        <f t="shared" si="20"/>
        <v>13</v>
      </c>
      <c r="K192" s="47">
        <v>48.5</v>
      </c>
      <c r="L192" s="47">
        <v>54.4</v>
      </c>
      <c r="M192" s="62">
        <f t="shared" si="21"/>
        <v>5.8999999999999986</v>
      </c>
      <c r="N192" s="56"/>
      <c r="O192" s="56"/>
      <c r="P192" s="56"/>
      <c r="Q192" s="47">
        <v>82</v>
      </c>
    </row>
    <row r="193" spans="1:17" ht="189" customHeight="1" x14ac:dyDescent="0.25">
      <c r="A193" s="23" t="s">
        <v>20</v>
      </c>
      <c r="B193" s="22" t="s">
        <v>266</v>
      </c>
      <c r="C193" s="22"/>
      <c r="D193" s="12">
        <v>2489.6999999999998</v>
      </c>
      <c r="F193" s="30">
        <f t="shared" si="22"/>
        <v>2489.6999999999998</v>
      </c>
      <c r="G193" s="30">
        <v>9</v>
      </c>
      <c r="H193" s="35"/>
      <c r="I193" s="28"/>
      <c r="J193" s="44">
        <f t="shared" si="20"/>
        <v>9</v>
      </c>
      <c r="K193" s="47">
        <v>2498.6999999999998</v>
      </c>
      <c r="L193" s="47">
        <v>2498.6999999999998</v>
      </c>
      <c r="M193" s="62">
        <f t="shared" si="21"/>
        <v>0</v>
      </c>
      <c r="N193" s="56"/>
      <c r="O193" s="56"/>
      <c r="P193" s="56"/>
      <c r="Q193" s="47">
        <v>3458</v>
      </c>
    </row>
    <row r="194" spans="1:17" ht="51" customHeight="1" x14ac:dyDescent="0.25">
      <c r="A194" s="23" t="s">
        <v>13</v>
      </c>
      <c r="B194" s="22" t="s">
        <v>266</v>
      </c>
      <c r="C194" s="22">
        <v>100</v>
      </c>
      <c r="D194" s="29">
        <v>2426.1999999999998</v>
      </c>
      <c r="F194" s="30">
        <f t="shared" si="22"/>
        <v>2426.1999999999998</v>
      </c>
      <c r="G194" s="30">
        <v>9</v>
      </c>
      <c r="H194" s="35">
        <v>-27.5</v>
      </c>
      <c r="I194" s="28"/>
      <c r="J194" s="44">
        <f t="shared" si="20"/>
        <v>-18.5</v>
      </c>
      <c r="K194" s="47">
        <v>2407.6999999999998</v>
      </c>
      <c r="L194" s="47">
        <v>2375.1999999999998</v>
      </c>
      <c r="M194" s="62">
        <f t="shared" si="21"/>
        <v>-32.5</v>
      </c>
      <c r="N194" s="56"/>
      <c r="O194" s="56"/>
      <c r="P194" s="56"/>
      <c r="Q194" s="47">
        <v>3130</v>
      </c>
    </row>
    <row r="195" spans="1:17" ht="141.75" customHeight="1" x14ac:dyDescent="0.25">
      <c r="A195" s="23" t="s">
        <v>269</v>
      </c>
      <c r="B195" s="22" t="s">
        <v>266</v>
      </c>
      <c r="C195" s="22">
        <v>200</v>
      </c>
      <c r="D195" s="29">
        <v>63.5</v>
      </c>
      <c r="F195" s="30">
        <f t="shared" si="22"/>
        <v>63.5</v>
      </c>
      <c r="G195" s="28"/>
      <c r="H195" s="35">
        <v>27.5</v>
      </c>
      <c r="I195" s="28"/>
      <c r="J195" s="44">
        <f t="shared" si="20"/>
        <v>27.5</v>
      </c>
      <c r="K195" s="47">
        <v>91</v>
      </c>
      <c r="L195" s="47">
        <v>123.5</v>
      </c>
      <c r="M195" s="62">
        <f t="shared" si="21"/>
        <v>32.5</v>
      </c>
      <c r="N195" s="56"/>
      <c r="O195" s="56"/>
      <c r="P195" s="56"/>
      <c r="Q195" s="47">
        <v>328</v>
      </c>
    </row>
    <row r="196" spans="1:17" ht="51" customHeight="1" x14ac:dyDescent="0.25">
      <c r="A196" s="13" t="s">
        <v>164</v>
      </c>
      <c r="B196" s="11" t="s">
        <v>163</v>
      </c>
      <c r="C196" s="11"/>
      <c r="D196" s="29">
        <v>1480.7</v>
      </c>
      <c r="E196">
        <v>211.9</v>
      </c>
      <c r="F196" s="30">
        <f t="shared" si="22"/>
        <v>1692.6000000000001</v>
      </c>
      <c r="G196" s="28"/>
      <c r="H196" s="28"/>
      <c r="I196" s="28"/>
      <c r="J196" s="44">
        <f t="shared" si="20"/>
        <v>0</v>
      </c>
      <c r="K196" s="47">
        <v>1692.6</v>
      </c>
      <c r="L196" s="47">
        <v>1692.6</v>
      </c>
      <c r="M196" s="62">
        <f t="shared" si="21"/>
        <v>0</v>
      </c>
      <c r="N196" s="56"/>
      <c r="O196" s="56"/>
      <c r="P196" s="56"/>
      <c r="Q196" s="47">
        <v>1547.8</v>
      </c>
    </row>
    <row r="197" spans="1:17" ht="189" customHeight="1" x14ac:dyDescent="0.25">
      <c r="A197" s="13" t="s">
        <v>12</v>
      </c>
      <c r="B197" s="11" t="s">
        <v>165</v>
      </c>
      <c r="C197" s="11"/>
      <c r="D197" s="29">
        <v>1480.7</v>
      </c>
      <c r="E197">
        <v>211.9</v>
      </c>
      <c r="F197" s="30">
        <f t="shared" si="22"/>
        <v>1692.6000000000001</v>
      </c>
      <c r="G197" s="28"/>
      <c r="H197" s="28"/>
      <c r="I197" s="28"/>
      <c r="J197" s="44">
        <f t="shared" si="20"/>
        <v>0</v>
      </c>
      <c r="K197" s="47">
        <v>1692.6</v>
      </c>
      <c r="L197" s="47">
        <v>1692.6</v>
      </c>
      <c r="M197" s="62">
        <f t="shared" si="21"/>
        <v>0</v>
      </c>
      <c r="N197" s="56"/>
      <c r="O197" s="56"/>
      <c r="P197" s="56"/>
      <c r="Q197" s="47">
        <v>1547.8</v>
      </c>
    </row>
    <row r="198" spans="1:17" ht="110.25" x14ac:dyDescent="0.25">
      <c r="A198" s="13" t="s">
        <v>13</v>
      </c>
      <c r="B198" s="11" t="s">
        <v>165</v>
      </c>
      <c r="C198" s="11" t="s">
        <v>113</v>
      </c>
      <c r="D198" s="29">
        <v>1480.7</v>
      </c>
      <c r="F198" s="30">
        <f t="shared" si="22"/>
        <v>1480.7</v>
      </c>
      <c r="G198" s="28"/>
      <c r="H198" s="28"/>
      <c r="I198" s="28"/>
      <c r="J198" s="44">
        <f t="shared" si="20"/>
        <v>0</v>
      </c>
      <c r="K198" s="47">
        <v>1480.7</v>
      </c>
      <c r="L198" s="47">
        <v>1480.7</v>
      </c>
      <c r="M198" s="62">
        <f t="shared" si="21"/>
        <v>0</v>
      </c>
      <c r="N198" s="56"/>
      <c r="O198" s="56"/>
      <c r="P198" s="56"/>
      <c r="Q198" s="47">
        <v>1547.8</v>
      </c>
    </row>
    <row r="199" spans="1:17" ht="112.5" customHeight="1" x14ac:dyDescent="0.25">
      <c r="A199" s="13" t="s">
        <v>171</v>
      </c>
      <c r="B199" s="11" t="s">
        <v>169</v>
      </c>
      <c r="C199" s="11"/>
      <c r="D199" s="29">
        <v>4461.3999999999996</v>
      </c>
      <c r="F199" s="30">
        <f t="shared" si="22"/>
        <v>4461.3999999999996</v>
      </c>
      <c r="G199" s="28"/>
      <c r="H199" s="35"/>
      <c r="I199" s="28"/>
      <c r="J199" s="44">
        <f t="shared" si="20"/>
        <v>0</v>
      </c>
      <c r="K199" s="47">
        <v>4461.3999999999996</v>
      </c>
      <c r="L199" s="47">
        <v>4461.3999999999996</v>
      </c>
      <c r="M199" s="62">
        <f t="shared" si="21"/>
        <v>0</v>
      </c>
      <c r="N199" s="56"/>
      <c r="O199" s="56"/>
      <c r="P199" s="56"/>
      <c r="Q199" s="47">
        <v>4646.5</v>
      </c>
    </row>
    <row r="200" spans="1:17" ht="48" customHeight="1" x14ac:dyDescent="0.25">
      <c r="A200" s="13" t="s">
        <v>12</v>
      </c>
      <c r="B200" s="11" t="s">
        <v>170</v>
      </c>
      <c r="C200" s="11"/>
      <c r="D200" s="29">
        <v>4461.3999999999996</v>
      </c>
      <c r="F200" s="30">
        <f t="shared" si="22"/>
        <v>4461.3999999999996</v>
      </c>
      <c r="G200" s="28"/>
      <c r="H200" s="35"/>
      <c r="I200" s="28"/>
      <c r="J200" s="44">
        <f t="shared" si="20"/>
        <v>0</v>
      </c>
      <c r="K200" s="47">
        <v>4461.3999999999996</v>
      </c>
      <c r="L200" s="47">
        <v>4461.3999999999996</v>
      </c>
      <c r="M200" s="62">
        <f t="shared" si="21"/>
        <v>0</v>
      </c>
      <c r="N200" s="56"/>
      <c r="O200" s="56"/>
      <c r="P200" s="56"/>
      <c r="Q200" s="47">
        <v>4646.5</v>
      </c>
    </row>
    <row r="201" spans="1:17" ht="100.5" customHeight="1" x14ac:dyDescent="0.25">
      <c r="A201" s="13" t="s">
        <v>13</v>
      </c>
      <c r="B201" s="11" t="s">
        <v>170</v>
      </c>
      <c r="C201" s="11">
        <v>100</v>
      </c>
      <c r="D201" s="12">
        <v>4435.2</v>
      </c>
      <c r="F201" s="30">
        <f t="shared" si="22"/>
        <v>4435.2</v>
      </c>
      <c r="G201" s="28"/>
      <c r="H201" s="35"/>
      <c r="I201" s="28"/>
      <c r="J201" s="44">
        <f t="shared" si="20"/>
        <v>0</v>
      </c>
      <c r="K201" s="47">
        <v>4435.2</v>
      </c>
      <c r="L201" s="47">
        <v>4435.2</v>
      </c>
      <c r="M201" s="62">
        <f t="shared" si="21"/>
        <v>0</v>
      </c>
      <c r="N201" s="56"/>
      <c r="O201" s="56"/>
      <c r="P201" s="56"/>
      <c r="Q201" s="47">
        <v>4620.3</v>
      </c>
    </row>
    <row r="202" spans="1:17" ht="47.25" customHeight="1" x14ac:dyDescent="0.25">
      <c r="A202" s="13" t="s">
        <v>269</v>
      </c>
      <c r="B202" s="11" t="s">
        <v>170</v>
      </c>
      <c r="C202" s="11">
        <v>200</v>
      </c>
      <c r="D202" s="12">
        <v>26.2</v>
      </c>
      <c r="F202" s="30">
        <f t="shared" si="22"/>
        <v>26.2</v>
      </c>
      <c r="G202" s="28"/>
      <c r="H202" s="35"/>
      <c r="I202" s="28"/>
      <c r="J202" s="44">
        <f t="shared" si="20"/>
        <v>0</v>
      </c>
      <c r="K202" s="47">
        <v>26.2</v>
      </c>
      <c r="L202" s="47">
        <v>26.2</v>
      </c>
      <c r="M202" s="62">
        <f t="shared" si="21"/>
        <v>0</v>
      </c>
      <c r="N202" s="56"/>
      <c r="O202" s="56"/>
      <c r="P202" s="56"/>
      <c r="Q202" s="47">
        <v>26.2</v>
      </c>
    </row>
    <row r="203" spans="1:17" ht="117" customHeight="1" x14ac:dyDescent="0.25">
      <c r="A203" s="13" t="s">
        <v>23</v>
      </c>
      <c r="B203" s="11" t="s">
        <v>160</v>
      </c>
      <c r="C203" s="11"/>
      <c r="D203" s="30">
        <v>300</v>
      </c>
      <c r="F203" s="30">
        <f t="shared" si="22"/>
        <v>300</v>
      </c>
      <c r="G203" s="28"/>
      <c r="H203" s="35"/>
      <c r="I203" s="28"/>
      <c r="J203" s="44">
        <f t="shared" si="20"/>
        <v>0</v>
      </c>
      <c r="K203" s="47">
        <v>300</v>
      </c>
      <c r="L203" s="47">
        <v>300</v>
      </c>
      <c r="M203" s="62">
        <f t="shared" si="21"/>
        <v>0</v>
      </c>
      <c r="N203" s="56"/>
      <c r="O203" s="56"/>
      <c r="P203" s="56"/>
      <c r="Q203" s="47">
        <v>300</v>
      </c>
    </row>
    <row r="204" spans="1:17" ht="47.25" customHeight="1" x14ac:dyDescent="0.25">
      <c r="A204" s="9" t="s">
        <v>24</v>
      </c>
      <c r="B204" s="11" t="s">
        <v>161</v>
      </c>
      <c r="C204" s="11"/>
      <c r="D204" s="30">
        <v>300</v>
      </c>
      <c r="F204" s="30">
        <f t="shared" si="22"/>
        <v>300</v>
      </c>
      <c r="G204" s="28"/>
      <c r="H204" s="35"/>
      <c r="I204" s="28"/>
      <c r="J204" s="44">
        <f t="shared" si="20"/>
        <v>0</v>
      </c>
      <c r="K204" s="47">
        <v>300</v>
      </c>
      <c r="L204" s="47">
        <v>300</v>
      </c>
      <c r="M204" s="62">
        <f t="shared" si="21"/>
        <v>0</v>
      </c>
      <c r="N204" s="56"/>
      <c r="O204" s="56"/>
      <c r="P204" s="56"/>
      <c r="Q204" s="47">
        <v>300</v>
      </c>
    </row>
    <row r="205" spans="1:17" ht="67.5" customHeight="1" x14ac:dyDescent="0.25">
      <c r="A205" s="14" t="s">
        <v>19</v>
      </c>
      <c r="B205" s="11" t="s">
        <v>161</v>
      </c>
      <c r="C205" s="11">
        <v>800</v>
      </c>
      <c r="D205" s="30">
        <v>300</v>
      </c>
      <c r="E205" s="26"/>
      <c r="F205" s="30">
        <f t="shared" si="22"/>
        <v>300</v>
      </c>
      <c r="G205" s="28"/>
      <c r="H205" s="35"/>
      <c r="I205" s="28"/>
      <c r="J205" s="44">
        <f t="shared" si="20"/>
        <v>0</v>
      </c>
      <c r="K205" s="47">
        <v>300</v>
      </c>
      <c r="L205" s="47">
        <v>300</v>
      </c>
      <c r="M205" s="62">
        <f t="shared" si="21"/>
        <v>0</v>
      </c>
      <c r="N205" s="56"/>
      <c r="O205" s="56"/>
      <c r="P205" s="56"/>
      <c r="Q205" s="47">
        <v>300</v>
      </c>
    </row>
    <row r="206" spans="1:17" ht="36" customHeight="1" x14ac:dyDescent="0.25">
      <c r="A206" s="13" t="s">
        <v>26</v>
      </c>
      <c r="B206" s="11" t="s">
        <v>172</v>
      </c>
      <c r="C206" s="11"/>
      <c r="D206" s="29">
        <v>6568.8</v>
      </c>
      <c r="F206" s="30">
        <f t="shared" si="22"/>
        <v>6568.8</v>
      </c>
      <c r="G206" s="28"/>
      <c r="H206" s="35"/>
      <c r="I206" s="28"/>
      <c r="J206" s="44">
        <f t="shared" si="20"/>
        <v>0</v>
      </c>
      <c r="K206" s="47">
        <v>6568.8</v>
      </c>
      <c r="L206" s="47">
        <v>6568.8</v>
      </c>
      <c r="M206" s="62">
        <f t="shared" si="21"/>
        <v>0</v>
      </c>
      <c r="N206" s="56"/>
      <c r="O206" s="56"/>
      <c r="P206" s="56"/>
      <c r="Q206" s="47">
        <v>8133.9</v>
      </c>
    </row>
    <row r="207" spans="1:17" ht="47.25" customHeight="1" x14ac:dyDescent="0.25">
      <c r="A207" s="13" t="s">
        <v>27</v>
      </c>
      <c r="B207" s="11" t="s">
        <v>173</v>
      </c>
      <c r="C207" s="11"/>
      <c r="D207" s="29">
        <v>6568.8</v>
      </c>
      <c r="F207" s="30">
        <f t="shared" si="22"/>
        <v>6568.8</v>
      </c>
      <c r="G207" s="28"/>
      <c r="H207" s="35"/>
      <c r="I207" s="28"/>
      <c r="J207" s="44">
        <f t="shared" si="20"/>
        <v>0</v>
      </c>
      <c r="K207" s="47">
        <v>6568.8</v>
      </c>
      <c r="L207" s="47">
        <v>6568.8</v>
      </c>
      <c r="M207" s="62">
        <f t="shared" si="21"/>
        <v>0</v>
      </c>
      <c r="N207" s="56"/>
      <c r="O207" s="56"/>
      <c r="P207" s="56"/>
      <c r="Q207" s="47">
        <v>8133.9</v>
      </c>
    </row>
    <row r="208" spans="1:17" ht="18" customHeight="1" x14ac:dyDescent="0.25">
      <c r="A208" s="13" t="s">
        <v>13</v>
      </c>
      <c r="B208" s="11" t="s">
        <v>173</v>
      </c>
      <c r="C208" s="11" t="s">
        <v>113</v>
      </c>
      <c r="D208" s="29">
        <v>5578.9</v>
      </c>
      <c r="F208" s="30">
        <f t="shared" si="22"/>
        <v>5578.9</v>
      </c>
      <c r="G208" s="28"/>
      <c r="H208" s="35"/>
      <c r="I208" s="28"/>
      <c r="J208" s="44">
        <f t="shared" si="20"/>
        <v>0</v>
      </c>
      <c r="K208" s="47">
        <v>5578.9</v>
      </c>
      <c r="L208" s="47">
        <v>5578.9</v>
      </c>
      <c r="M208" s="62">
        <f t="shared" si="21"/>
        <v>0</v>
      </c>
      <c r="N208" s="56"/>
      <c r="O208" s="56"/>
      <c r="P208" s="56"/>
      <c r="Q208" s="47">
        <v>7144.7</v>
      </c>
    </row>
    <row r="209" spans="1:17" ht="46.5" customHeight="1" x14ac:dyDescent="0.25">
      <c r="A209" s="13" t="s">
        <v>269</v>
      </c>
      <c r="B209" s="11" t="s">
        <v>173</v>
      </c>
      <c r="C209" s="11" t="s">
        <v>95</v>
      </c>
      <c r="D209" s="29">
        <v>985.7</v>
      </c>
      <c r="F209" s="30">
        <f t="shared" si="22"/>
        <v>985.7</v>
      </c>
      <c r="G209" s="28"/>
      <c r="H209" s="35"/>
      <c r="I209" s="28"/>
      <c r="J209" s="44">
        <f t="shared" si="20"/>
        <v>0</v>
      </c>
      <c r="K209" s="47">
        <v>985.7</v>
      </c>
      <c r="L209" s="47">
        <v>985.7</v>
      </c>
      <c r="M209" s="62">
        <f t="shared" si="21"/>
        <v>0</v>
      </c>
      <c r="N209" s="56"/>
      <c r="O209" s="56"/>
      <c r="P209" s="56"/>
      <c r="Q209" s="47">
        <v>985</v>
      </c>
    </row>
    <row r="210" spans="1:17" ht="30" customHeight="1" x14ac:dyDescent="0.25">
      <c r="A210" s="13" t="s">
        <v>19</v>
      </c>
      <c r="B210" s="11" t="s">
        <v>173</v>
      </c>
      <c r="C210" s="11" t="s">
        <v>101</v>
      </c>
      <c r="D210" s="29">
        <v>4.2</v>
      </c>
      <c r="F210" s="30">
        <f t="shared" si="22"/>
        <v>4.2</v>
      </c>
      <c r="G210" s="28"/>
      <c r="H210" s="35"/>
      <c r="I210" s="28"/>
      <c r="J210" s="44">
        <f t="shared" si="20"/>
        <v>0</v>
      </c>
      <c r="K210" s="47">
        <v>4.2</v>
      </c>
      <c r="L210" s="47">
        <v>4.2</v>
      </c>
      <c r="M210" s="62">
        <f t="shared" si="21"/>
        <v>0</v>
      </c>
      <c r="N210" s="56"/>
      <c r="O210" s="56"/>
      <c r="P210" s="56"/>
      <c r="Q210" s="47">
        <v>4.2</v>
      </c>
    </row>
    <row r="211" spans="1:17" ht="15.75" x14ac:dyDescent="0.25">
      <c r="A211" s="13" t="s">
        <v>353</v>
      </c>
      <c r="B211" s="11" t="s">
        <v>352</v>
      </c>
      <c r="C211" s="11"/>
      <c r="D211" s="29"/>
      <c r="F211" s="30"/>
      <c r="G211" s="28"/>
      <c r="H211" s="28"/>
      <c r="I211" s="28"/>
      <c r="J211" s="44"/>
      <c r="K211" s="47"/>
      <c r="L211" s="47"/>
      <c r="M211" s="62"/>
      <c r="N211" s="56"/>
      <c r="O211" s="56"/>
      <c r="P211" s="56"/>
      <c r="Q211" s="47">
        <v>3752.2</v>
      </c>
    </row>
    <row r="212" spans="1:17" ht="48" customHeight="1" x14ac:dyDescent="0.25">
      <c r="A212" s="13" t="s">
        <v>355</v>
      </c>
      <c r="B212" s="11" t="s">
        <v>354</v>
      </c>
      <c r="C212" s="11"/>
      <c r="D212" s="29"/>
      <c r="F212" s="30"/>
      <c r="G212" s="28"/>
      <c r="H212" s="28"/>
      <c r="I212" s="28"/>
      <c r="J212" s="44"/>
      <c r="K212" s="47"/>
      <c r="L212" s="47"/>
      <c r="M212" s="62"/>
      <c r="N212" s="56"/>
      <c r="O212" s="56"/>
      <c r="P212" s="56"/>
      <c r="Q212" s="47">
        <v>3752.2</v>
      </c>
    </row>
    <row r="213" spans="1:17" ht="204" customHeight="1" x14ac:dyDescent="0.25">
      <c r="A213" s="14" t="s">
        <v>19</v>
      </c>
      <c r="B213" s="11" t="s">
        <v>354</v>
      </c>
      <c r="C213" s="11" t="s">
        <v>101</v>
      </c>
      <c r="D213" s="29"/>
      <c r="F213" s="30"/>
      <c r="G213" s="28"/>
      <c r="H213" s="28"/>
      <c r="I213" s="28"/>
      <c r="J213" s="44"/>
      <c r="K213" s="47"/>
      <c r="L213" s="47"/>
      <c r="M213" s="62"/>
      <c r="N213" s="56"/>
      <c r="O213" s="56"/>
      <c r="P213" s="56"/>
      <c r="Q213" s="47">
        <v>3752.2</v>
      </c>
    </row>
    <row r="214" spans="1:17" ht="48.75" customHeight="1" x14ac:dyDescent="0.25">
      <c r="A214" s="13" t="s">
        <v>144</v>
      </c>
      <c r="B214" s="11" t="s">
        <v>174</v>
      </c>
      <c r="C214" s="11"/>
      <c r="D214" s="30">
        <v>4500</v>
      </c>
      <c r="F214" s="30">
        <f t="shared" ref="F214:F224" si="23">SUM(D214:E214)</f>
        <v>4500</v>
      </c>
      <c r="G214" s="28"/>
      <c r="H214" s="35"/>
      <c r="I214" s="28"/>
      <c r="J214" s="44">
        <f t="shared" ref="J214:J233" si="24">G214+H214+I214</f>
        <v>0</v>
      </c>
      <c r="K214" s="47">
        <v>4500</v>
      </c>
      <c r="L214" s="47">
        <v>4500</v>
      </c>
      <c r="M214" s="62">
        <f t="shared" ref="M214:M233" si="25">L214-K214</f>
        <v>0</v>
      </c>
      <c r="N214" s="56"/>
      <c r="O214" s="56"/>
      <c r="P214" s="56"/>
      <c r="Q214" s="47">
        <v>3500</v>
      </c>
    </row>
    <row r="215" spans="1:17" ht="31.5" x14ac:dyDescent="0.25">
      <c r="A215" s="13" t="s">
        <v>145</v>
      </c>
      <c r="B215" s="11" t="s">
        <v>175</v>
      </c>
      <c r="C215" s="11"/>
      <c r="D215" s="30">
        <v>4500</v>
      </c>
      <c r="F215" s="30">
        <f t="shared" si="23"/>
        <v>4500</v>
      </c>
      <c r="G215" s="28"/>
      <c r="H215" s="35"/>
      <c r="I215" s="28"/>
      <c r="J215" s="44">
        <f t="shared" si="24"/>
        <v>0</v>
      </c>
      <c r="K215" s="47">
        <v>4500</v>
      </c>
      <c r="L215" s="47">
        <v>4500</v>
      </c>
      <c r="M215" s="62">
        <f t="shared" si="25"/>
        <v>0</v>
      </c>
      <c r="N215" s="56"/>
      <c r="O215" s="56"/>
      <c r="P215" s="56"/>
      <c r="Q215" s="47">
        <v>3500</v>
      </c>
    </row>
    <row r="216" spans="1:17" ht="47.25" x14ac:dyDescent="0.25">
      <c r="A216" s="13" t="s">
        <v>269</v>
      </c>
      <c r="B216" s="11" t="s">
        <v>175</v>
      </c>
      <c r="C216" s="11" t="s">
        <v>95</v>
      </c>
      <c r="D216" s="30">
        <v>4500</v>
      </c>
      <c r="F216" s="30">
        <f t="shared" si="23"/>
        <v>4500</v>
      </c>
      <c r="G216" s="28"/>
      <c r="H216" s="35">
        <v>-72</v>
      </c>
      <c r="I216" s="28"/>
      <c r="J216" s="44">
        <f t="shared" si="24"/>
        <v>-72</v>
      </c>
      <c r="K216" s="47">
        <v>4428</v>
      </c>
      <c r="L216" s="47">
        <v>4378</v>
      </c>
      <c r="M216" s="62">
        <f t="shared" si="25"/>
        <v>-50</v>
      </c>
      <c r="N216" s="56"/>
      <c r="O216" s="56"/>
      <c r="P216" s="56"/>
      <c r="Q216" s="47">
        <v>3500</v>
      </c>
    </row>
    <row r="217" spans="1:17" ht="31.5" x14ac:dyDescent="0.25">
      <c r="A217" s="13" t="s">
        <v>29</v>
      </c>
      <c r="B217" s="11" t="s">
        <v>176</v>
      </c>
      <c r="C217" s="11"/>
      <c r="D217" s="29">
        <v>15388.6</v>
      </c>
      <c r="F217" s="30">
        <f t="shared" si="23"/>
        <v>15388.6</v>
      </c>
      <c r="G217" s="28"/>
      <c r="H217" s="35"/>
      <c r="I217" s="28"/>
      <c r="J217" s="44">
        <f t="shared" si="24"/>
        <v>0</v>
      </c>
      <c r="K217" s="47">
        <v>15388.6</v>
      </c>
      <c r="L217" s="47">
        <v>15388.6</v>
      </c>
      <c r="M217" s="62">
        <f t="shared" si="25"/>
        <v>0</v>
      </c>
      <c r="N217" s="56"/>
      <c r="O217" s="56"/>
      <c r="P217" s="56">
        <v>1000.5</v>
      </c>
      <c r="Q217" s="47">
        <v>13406.2</v>
      </c>
    </row>
    <row r="218" spans="1:17" ht="47.25" x14ac:dyDescent="0.25">
      <c r="A218" s="13" t="s">
        <v>27</v>
      </c>
      <c r="B218" s="11" t="s">
        <v>177</v>
      </c>
      <c r="C218" s="11"/>
      <c r="D218" s="29">
        <v>15388.6</v>
      </c>
      <c r="F218" s="30">
        <f t="shared" si="23"/>
        <v>15388.6</v>
      </c>
      <c r="G218" s="28"/>
      <c r="H218" s="35"/>
      <c r="I218" s="28"/>
      <c r="J218" s="44">
        <f t="shared" si="24"/>
        <v>0</v>
      </c>
      <c r="K218" s="47">
        <v>15388.6</v>
      </c>
      <c r="L218" s="47">
        <v>15388.6</v>
      </c>
      <c r="M218" s="62">
        <f t="shared" si="25"/>
        <v>0</v>
      </c>
      <c r="N218" s="56"/>
      <c r="O218" s="56"/>
      <c r="P218" s="56">
        <v>1000.5</v>
      </c>
      <c r="Q218" s="47">
        <v>13406.2</v>
      </c>
    </row>
    <row r="219" spans="1:17" ht="45" customHeight="1" x14ac:dyDescent="0.25">
      <c r="A219" s="13" t="s">
        <v>13</v>
      </c>
      <c r="B219" s="11" t="s">
        <v>177</v>
      </c>
      <c r="C219" s="11">
        <v>100</v>
      </c>
      <c r="D219" s="12">
        <v>8348.2000000000007</v>
      </c>
      <c r="F219" s="30">
        <f t="shared" si="23"/>
        <v>8348.2000000000007</v>
      </c>
      <c r="G219" s="28"/>
      <c r="H219" s="35"/>
      <c r="I219" s="28"/>
      <c r="J219" s="44">
        <f t="shared" si="24"/>
        <v>0</v>
      </c>
      <c r="K219" s="47">
        <v>8348.2000000000007</v>
      </c>
      <c r="L219" s="47">
        <v>8348.2000000000007</v>
      </c>
      <c r="M219" s="62">
        <f t="shared" si="25"/>
        <v>0</v>
      </c>
      <c r="N219" s="56"/>
      <c r="O219" s="56"/>
      <c r="P219" s="56"/>
      <c r="Q219" s="47">
        <v>8208</v>
      </c>
    </row>
    <row r="220" spans="1:17" ht="52.5" customHeight="1" x14ac:dyDescent="0.25">
      <c r="A220" s="13" t="s">
        <v>269</v>
      </c>
      <c r="B220" s="11" t="s">
        <v>177</v>
      </c>
      <c r="C220" s="11">
        <v>200</v>
      </c>
      <c r="D220" s="12">
        <v>6962.7</v>
      </c>
      <c r="F220" s="30">
        <f t="shared" si="23"/>
        <v>6962.7</v>
      </c>
      <c r="G220" s="28"/>
      <c r="H220" s="35"/>
      <c r="I220" s="28"/>
      <c r="J220" s="44">
        <f t="shared" si="24"/>
        <v>0</v>
      </c>
      <c r="K220" s="47">
        <v>6962.7</v>
      </c>
      <c r="L220" s="47">
        <v>6962.7</v>
      </c>
      <c r="M220" s="62">
        <f t="shared" si="25"/>
        <v>0</v>
      </c>
      <c r="N220" s="56"/>
      <c r="O220" s="56"/>
      <c r="P220" s="56">
        <v>1000.5</v>
      </c>
      <c r="Q220" s="47">
        <v>5115.2</v>
      </c>
    </row>
    <row r="221" spans="1:17" ht="45" customHeight="1" x14ac:dyDescent="0.25">
      <c r="A221" s="13" t="s">
        <v>19</v>
      </c>
      <c r="B221" s="11" t="s">
        <v>177</v>
      </c>
      <c r="C221" s="11" t="s">
        <v>101</v>
      </c>
      <c r="D221" s="29">
        <v>77.7</v>
      </c>
      <c r="F221" s="30">
        <f t="shared" si="23"/>
        <v>77.7</v>
      </c>
      <c r="G221" s="28"/>
      <c r="H221" s="35"/>
      <c r="I221" s="28"/>
      <c r="J221" s="44">
        <f t="shared" si="24"/>
        <v>0</v>
      </c>
      <c r="K221" s="47">
        <v>77.7</v>
      </c>
      <c r="L221" s="47">
        <v>77.7</v>
      </c>
      <c r="M221" s="62">
        <f t="shared" si="25"/>
        <v>0</v>
      </c>
      <c r="N221" s="56"/>
      <c r="O221" s="56"/>
      <c r="P221" s="56"/>
      <c r="Q221" s="47">
        <v>83</v>
      </c>
    </row>
    <row r="222" spans="1:17" ht="47.25" customHeight="1" x14ac:dyDescent="0.25">
      <c r="A222" s="13" t="s">
        <v>39</v>
      </c>
      <c r="B222" s="11" t="s">
        <v>187</v>
      </c>
      <c r="C222" s="11"/>
      <c r="D222" s="29">
        <v>5791.1</v>
      </c>
      <c r="F222" s="30">
        <f t="shared" si="23"/>
        <v>5791.1</v>
      </c>
      <c r="G222" s="28"/>
      <c r="H222" s="35"/>
      <c r="I222" s="28"/>
      <c r="J222" s="44">
        <f t="shared" si="24"/>
        <v>0</v>
      </c>
      <c r="K222" s="47">
        <v>5791.1</v>
      </c>
      <c r="L222" s="47">
        <v>5791.1</v>
      </c>
      <c r="M222" s="62">
        <f t="shared" si="25"/>
        <v>0</v>
      </c>
      <c r="N222" s="56"/>
      <c r="O222" s="56"/>
      <c r="P222" s="56"/>
      <c r="Q222" s="47">
        <v>6062.3</v>
      </c>
    </row>
    <row r="223" spans="1:17" ht="45" customHeight="1" x14ac:dyDescent="0.25">
      <c r="A223" s="13" t="s">
        <v>12</v>
      </c>
      <c r="B223" s="11" t="s">
        <v>188</v>
      </c>
      <c r="C223" s="11"/>
      <c r="D223" s="29">
        <v>5791.1</v>
      </c>
      <c r="F223" s="30">
        <f t="shared" si="23"/>
        <v>5791.1</v>
      </c>
      <c r="G223" s="28"/>
      <c r="H223" s="35"/>
      <c r="I223" s="28"/>
      <c r="J223" s="44">
        <f t="shared" si="24"/>
        <v>0</v>
      </c>
      <c r="K223" s="47">
        <v>5791.1</v>
      </c>
      <c r="L223" s="47">
        <v>5791.1</v>
      </c>
      <c r="M223" s="62">
        <f t="shared" si="25"/>
        <v>0</v>
      </c>
      <c r="N223" s="56"/>
      <c r="O223" s="56"/>
      <c r="P223" s="56"/>
      <c r="Q223" s="47">
        <v>6062.3</v>
      </c>
    </row>
    <row r="224" spans="1:17" ht="16.5" customHeight="1" x14ac:dyDescent="0.25">
      <c r="A224" s="13" t="s">
        <v>13</v>
      </c>
      <c r="B224" s="11" t="s">
        <v>188</v>
      </c>
      <c r="C224" s="11">
        <v>100</v>
      </c>
      <c r="D224" s="12">
        <v>5791.1</v>
      </c>
      <c r="F224" s="30">
        <f t="shared" si="23"/>
        <v>5791.1</v>
      </c>
      <c r="G224" s="28"/>
      <c r="H224" s="35">
        <v>-4</v>
      </c>
      <c r="I224" s="28"/>
      <c r="J224" s="44">
        <f t="shared" si="24"/>
        <v>-4</v>
      </c>
      <c r="K224" s="47">
        <v>5787.1</v>
      </c>
      <c r="L224" s="47">
        <v>5783.2</v>
      </c>
      <c r="M224" s="62">
        <f t="shared" si="25"/>
        <v>-3.9000000000005457</v>
      </c>
      <c r="N224" s="56"/>
      <c r="O224" s="56"/>
      <c r="P224" s="56"/>
      <c r="Q224" s="47">
        <v>6050.4</v>
      </c>
    </row>
    <row r="225" spans="1:17" ht="45" customHeight="1" x14ac:dyDescent="0.25">
      <c r="A225" s="13" t="s">
        <v>269</v>
      </c>
      <c r="B225" s="11" t="s">
        <v>188</v>
      </c>
      <c r="C225" s="11" t="s">
        <v>95</v>
      </c>
      <c r="D225" s="12"/>
      <c r="F225" s="30"/>
      <c r="G225" s="28"/>
      <c r="H225" s="35">
        <v>4</v>
      </c>
      <c r="I225" s="28"/>
      <c r="J225" s="44">
        <f t="shared" si="24"/>
        <v>4</v>
      </c>
      <c r="K225" s="47">
        <v>4</v>
      </c>
      <c r="L225" s="47">
        <v>7.9</v>
      </c>
      <c r="M225" s="62">
        <f t="shared" si="25"/>
        <v>3.9000000000000004</v>
      </c>
      <c r="N225" s="56"/>
      <c r="O225" s="56"/>
      <c r="P225" s="56"/>
      <c r="Q225" s="47">
        <v>11.9</v>
      </c>
    </row>
    <row r="226" spans="1:17" ht="31.5" customHeight="1" x14ac:dyDescent="0.25">
      <c r="A226" s="13" t="s">
        <v>45</v>
      </c>
      <c r="B226" s="11" t="s">
        <v>194</v>
      </c>
      <c r="C226" s="11"/>
      <c r="D226" s="29">
        <v>4600.7</v>
      </c>
      <c r="F226" s="30">
        <f t="shared" ref="F226:F233" si="26">SUM(D226:E226)</f>
        <v>4600.7</v>
      </c>
      <c r="G226" s="28"/>
      <c r="H226" s="35"/>
      <c r="I226" s="28"/>
      <c r="J226" s="44">
        <f t="shared" si="24"/>
        <v>0</v>
      </c>
      <c r="K226" s="47">
        <v>4600.7</v>
      </c>
      <c r="L226" s="47">
        <v>4600.7</v>
      </c>
      <c r="M226" s="62">
        <f t="shared" si="25"/>
        <v>0</v>
      </c>
      <c r="N226" s="56"/>
      <c r="O226" s="56"/>
      <c r="P226" s="56"/>
      <c r="Q226" s="47">
        <v>4746.2</v>
      </c>
    </row>
    <row r="227" spans="1:17" ht="117.75" customHeight="1" x14ac:dyDescent="0.25">
      <c r="A227" s="13" t="s">
        <v>12</v>
      </c>
      <c r="B227" s="11" t="s">
        <v>195</v>
      </c>
      <c r="C227" s="11"/>
      <c r="D227" s="29">
        <v>4600.7</v>
      </c>
      <c r="F227" s="30">
        <f t="shared" si="26"/>
        <v>4600.7</v>
      </c>
      <c r="G227" s="28"/>
      <c r="H227" s="35"/>
      <c r="I227" s="28"/>
      <c r="J227" s="44">
        <f t="shared" si="24"/>
        <v>0</v>
      </c>
      <c r="K227" s="47">
        <v>4600.7</v>
      </c>
      <c r="L227" s="47">
        <v>4600.7</v>
      </c>
      <c r="M227" s="62">
        <f t="shared" si="25"/>
        <v>0</v>
      </c>
      <c r="N227" s="56"/>
      <c r="O227" s="56"/>
      <c r="P227" s="56"/>
      <c r="Q227" s="47">
        <v>4746.2</v>
      </c>
    </row>
    <row r="228" spans="1:17" ht="57.75" customHeight="1" x14ac:dyDescent="0.25">
      <c r="A228" s="13" t="s">
        <v>13</v>
      </c>
      <c r="B228" s="11" t="s">
        <v>195</v>
      </c>
      <c r="C228" s="11">
        <v>100</v>
      </c>
      <c r="D228" s="12">
        <v>4587.3</v>
      </c>
      <c r="F228" s="30">
        <f t="shared" si="26"/>
        <v>4587.3</v>
      </c>
      <c r="G228" s="28"/>
      <c r="H228" s="35"/>
      <c r="I228" s="28"/>
      <c r="J228" s="44">
        <f t="shared" si="24"/>
        <v>0</v>
      </c>
      <c r="K228" s="47">
        <v>4587.3</v>
      </c>
      <c r="L228" s="47">
        <v>4587.3</v>
      </c>
      <c r="M228" s="62">
        <f t="shared" si="25"/>
        <v>0</v>
      </c>
      <c r="N228" s="56"/>
      <c r="O228" s="56"/>
      <c r="P228" s="56"/>
      <c r="Q228" s="47">
        <v>4737.7</v>
      </c>
    </row>
    <row r="229" spans="1:17" ht="62.25" customHeight="1" x14ac:dyDescent="0.25">
      <c r="A229" s="13" t="s">
        <v>269</v>
      </c>
      <c r="B229" s="11" t="s">
        <v>195</v>
      </c>
      <c r="C229" s="11" t="s">
        <v>95</v>
      </c>
      <c r="D229" s="12">
        <v>13.4</v>
      </c>
      <c r="F229" s="30">
        <f t="shared" si="26"/>
        <v>13.4</v>
      </c>
      <c r="G229" s="28"/>
      <c r="H229" s="35"/>
      <c r="I229" s="28"/>
      <c r="J229" s="44">
        <f t="shared" si="24"/>
        <v>0</v>
      </c>
      <c r="K229" s="47">
        <v>13.4</v>
      </c>
      <c r="L229" s="47">
        <v>13.4</v>
      </c>
      <c r="M229" s="62">
        <f t="shared" si="25"/>
        <v>0</v>
      </c>
      <c r="N229" s="56"/>
      <c r="O229" s="56"/>
      <c r="P229" s="56"/>
      <c r="Q229" s="47">
        <v>8.5</v>
      </c>
    </row>
    <row r="230" spans="1:17" ht="32.25" customHeight="1" x14ac:dyDescent="0.25">
      <c r="A230" s="13" t="s">
        <v>35</v>
      </c>
      <c r="B230" s="11" t="s">
        <v>185</v>
      </c>
      <c r="C230" s="11"/>
      <c r="D230" s="29">
        <v>162.1</v>
      </c>
      <c r="F230" s="30">
        <f t="shared" si="26"/>
        <v>162.1</v>
      </c>
      <c r="G230" s="28"/>
      <c r="H230" s="35"/>
      <c r="I230" s="28"/>
      <c r="J230" s="44">
        <f t="shared" si="24"/>
        <v>0</v>
      </c>
      <c r="K230" s="47">
        <v>162.1</v>
      </c>
      <c r="L230" s="47">
        <v>162.1</v>
      </c>
      <c r="M230" s="62">
        <f t="shared" si="25"/>
        <v>0</v>
      </c>
      <c r="N230" s="56"/>
      <c r="O230" s="56"/>
      <c r="P230" s="56"/>
      <c r="Q230" s="47">
        <v>162.1</v>
      </c>
    </row>
    <row r="231" spans="1:17" ht="75.75" customHeight="1" x14ac:dyDescent="0.25">
      <c r="A231" s="13" t="s">
        <v>36</v>
      </c>
      <c r="B231" s="11" t="s">
        <v>186</v>
      </c>
      <c r="C231" s="11"/>
      <c r="D231" s="29">
        <v>30.1</v>
      </c>
      <c r="F231" s="30">
        <f t="shared" si="26"/>
        <v>30.1</v>
      </c>
      <c r="G231" s="28"/>
      <c r="H231" s="35"/>
      <c r="I231" s="28"/>
      <c r="J231" s="44">
        <f t="shared" si="24"/>
        <v>0</v>
      </c>
      <c r="K231" s="47">
        <v>30.1</v>
      </c>
      <c r="L231" s="47">
        <v>30.1</v>
      </c>
      <c r="M231" s="62">
        <f t="shared" si="25"/>
        <v>0</v>
      </c>
      <c r="N231" s="56"/>
      <c r="O231" s="56"/>
      <c r="P231" s="56"/>
      <c r="Q231" s="47">
        <v>30.1</v>
      </c>
    </row>
    <row r="232" spans="1:17" ht="47.25" x14ac:dyDescent="0.25">
      <c r="A232" s="13" t="s">
        <v>269</v>
      </c>
      <c r="B232" s="11" t="s">
        <v>186</v>
      </c>
      <c r="C232" s="11">
        <v>200</v>
      </c>
      <c r="D232" s="12">
        <v>30.1</v>
      </c>
      <c r="F232" s="30">
        <f t="shared" si="26"/>
        <v>30.1</v>
      </c>
      <c r="G232" s="28"/>
      <c r="H232" s="35"/>
      <c r="I232" s="28"/>
      <c r="J232" s="44">
        <f t="shared" si="24"/>
        <v>0</v>
      </c>
      <c r="K232" s="47">
        <v>30.1</v>
      </c>
      <c r="L232" s="47">
        <v>30.1</v>
      </c>
      <c r="M232" s="62">
        <f t="shared" si="25"/>
        <v>0</v>
      </c>
      <c r="N232" s="56"/>
      <c r="O232" s="56"/>
      <c r="P232" s="56"/>
      <c r="Q232" s="47">
        <v>30.1</v>
      </c>
    </row>
    <row r="233" spans="1:17" ht="94.5" x14ac:dyDescent="0.25">
      <c r="A233" s="13" t="s">
        <v>255</v>
      </c>
      <c r="B233" s="11" t="s">
        <v>242</v>
      </c>
      <c r="C233" s="11"/>
      <c r="D233" s="30">
        <v>66</v>
      </c>
      <c r="F233" s="30">
        <f t="shared" si="26"/>
        <v>66</v>
      </c>
      <c r="G233" s="28"/>
      <c r="H233" s="35"/>
      <c r="I233" s="28"/>
      <c r="J233" s="44">
        <f t="shared" si="24"/>
        <v>0</v>
      </c>
      <c r="K233" s="47">
        <v>66</v>
      </c>
      <c r="L233" s="47">
        <v>66</v>
      </c>
      <c r="M233" s="62">
        <f t="shared" si="25"/>
        <v>0</v>
      </c>
      <c r="N233" s="56"/>
      <c r="O233" s="56"/>
      <c r="P233" s="56"/>
      <c r="Q233" s="47">
        <v>66</v>
      </c>
    </row>
    <row r="234" spans="1:17" ht="110.25" x14ac:dyDescent="0.25">
      <c r="A234" s="13" t="s">
        <v>13</v>
      </c>
      <c r="B234" s="11" t="s">
        <v>242</v>
      </c>
      <c r="C234" s="11" t="s">
        <v>113</v>
      </c>
      <c r="D234" s="30"/>
      <c r="F234" s="30"/>
      <c r="G234" s="28"/>
      <c r="H234" s="35"/>
      <c r="I234" s="28"/>
      <c r="J234" s="44"/>
      <c r="K234" s="47"/>
      <c r="L234" s="47"/>
      <c r="M234" s="62"/>
      <c r="N234" s="56"/>
      <c r="O234" s="56"/>
      <c r="P234" s="56"/>
      <c r="Q234" s="47">
        <v>63</v>
      </c>
    </row>
    <row r="235" spans="1:17" ht="47.25" x14ac:dyDescent="0.25">
      <c r="A235" s="13" t="s">
        <v>269</v>
      </c>
      <c r="B235" s="11" t="s">
        <v>242</v>
      </c>
      <c r="C235" s="11" t="s">
        <v>95</v>
      </c>
      <c r="D235" s="12">
        <v>66</v>
      </c>
      <c r="F235" s="30">
        <f>SUM(D235:E235)</f>
        <v>66</v>
      </c>
      <c r="G235" s="28"/>
      <c r="H235" s="35"/>
      <c r="I235" s="28"/>
      <c r="J235" s="44">
        <f>G235+H235+I235</f>
        <v>0</v>
      </c>
      <c r="K235" s="47">
        <v>66</v>
      </c>
      <c r="L235" s="47">
        <v>66</v>
      </c>
      <c r="M235" s="62">
        <f>L235-K235</f>
        <v>0</v>
      </c>
      <c r="N235" s="56"/>
      <c r="O235" s="56"/>
      <c r="P235" s="56"/>
      <c r="Q235" s="47">
        <v>3</v>
      </c>
    </row>
    <row r="236" spans="1:17" ht="189" x14ac:dyDescent="0.25">
      <c r="A236" s="16" t="s">
        <v>292</v>
      </c>
      <c r="B236" s="11" t="s">
        <v>291</v>
      </c>
      <c r="C236" s="11"/>
      <c r="D236" s="30">
        <v>66</v>
      </c>
      <c r="F236" s="30">
        <f>SUM(D236:E236)</f>
        <v>66</v>
      </c>
      <c r="G236" s="28"/>
      <c r="H236" s="35"/>
      <c r="I236" s="28"/>
      <c r="J236" s="44">
        <f>G236+H236+I236</f>
        <v>0</v>
      </c>
      <c r="K236" s="47">
        <v>66</v>
      </c>
      <c r="L236" s="47">
        <v>66</v>
      </c>
      <c r="M236" s="62">
        <f>L236-K236</f>
        <v>0</v>
      </c>
      <c r="N236" s="56"/>
      <c r="O236" s="56"/>
      <c r="P236" s="56"/>
      <c r="Q236" s="47">
        <v>66</v>
      </c>
    </row>
    <row r="237" spans="1:17" ht="110.25" x14ac:dyDescent="0.25">
      <c r="A237" s="13" t="s">
        <v>13</v>
      </c>
      <c r="B237" s="11" t="s">
        <v>291</v>
      </c>
      <c r="C237" s="11" t="s">
        <v>113</v>
      </c>
      <c r="D237" s="30"/>
      <c r="F237" s="30"/>
      <c r="G237" s="28"/>
      <c r="H237" s="35"/>
      <c r="I237" s="28"/>
      <c r="J237" s="44"/>
      <c r="K237" s="47"/>
      <c r="L237" s="47"/>
      <c r="M237" s="62"/>
      <c r="N237" s="56"/>
      <c r="O237" s="56"/>
      <c r="P237" s="56"/>
      <c r="Q237" s="47">
        <v>63</v>
      </c>
    </row>
    <row r="238" spans="1:17" ht="106.5" customHeight="1" x14ac:dyDescent="0.25">
      <c r="A238" s="13" t="s">
        <v>269</v>
      </c>
      <c r="B238" s="11" t="s">
        <v>291</v>
      </c>
      <c r="C238" s="11" t="s">
        <v>95</v>
      </c>
      <c r="D238" s="30">
        <v>66</v>
      </c>
      <c r="F238" s="30">
        <f t="shared" ref="F238:F269" si="27">SUM(D238:E238)</f>
        <v>66</v>
      </c>
      <c r="G238" s="28"/>
      <c r="H238" s="35"/>
      <c r="I238" s="28"/>
      <c r="J238" s="44">
        <f t="shared" ref="J238:J269" si="28">G238+H238+I238</f>
        <v>0</v>
      </c>
      <c r="K238" s="47">
        <v>66</v>
      </c>
      <c r="L238" s="47">
        <v>66</v>
      </c>
      <c r="M238" s="62">
        <f t="shared" ref="M238:M269" si="29">L238-K238</f>
        <v>0</v>
      </c>
      <c r="N238" s="56"/>
      <c r="O238" s="56"/>
      <c r="P238" s="56"/>
      <c r="Q238" s="47">
        <v>3</v>
      </c>
    </row>
    <row r="239" spans="1:17" ht="15.75" x14ac:dyDescent="0.25">
      <c r="A239" s="13" t="s">
        <v>41</v>
      </c>
      <c r="B239" s="11" t="s">
        <v>192</v>
      </c>
      <c r="C239" s="11"/>
      <c r="D239" s="12">
        <v>58.9</v>
      </c>
      <c r="E239">
        <v>1121.0999999999999</v>
      </c>
      <c r="F239" s="30">
        <f t="shared" si="27"/>
        <v>1180</v>
      </c>
      <c r="G239" s="28"/>
      <c r="H239" s="35"/>
      <c r="I239" s="28"/>
      <c r="J239" s="44">
        <f t="shared" si="28"/>
        <v>0</v>
      </c>
      <c r="K239" s="47">
        <v>1180</v>
      </c>
      <c r="L239" s="47">
        <v>1180</v>
      </c>
      <c r="M239" s="62">
        <f t="shared" si="29"/>
        <v>0</v>
      </c>
      <c r="N239" s="56"/>
      <c r="O239" s="56"/>
      <c r="P239" s="56"/>
      <c r="Q239" s="54">
        <v>89.6</v>
      </c>
    </row>
    <row r="240" spans="1:17" ht="47.25" x14ac:dyDescent="0.25">
      <c r="A240" s="17" t="s">
        <v>42</v>
      </c>
      <c r="B240" s="11" t="s">
        <v>193</v>
      </c>
      <c r="C240" s="11"/>
      <c r="D240" s="12">
        <v>58.9</v>
      </c>
      <c r="E240">
        <v>1121.0999999999999</v>
      </c>
      <c r="F240" s="30">
        <f t="shared" si="27"/>
        <v>1180</v>
      </c>
      <c r="G240" s="28"/>
      <c r="H240" s="35"/>
      <c r="I240" s="28"/>
      <c r="J240" s="44">
        <f t="shared" si="28"/>
        <v>0</v>
      </c>
      <c r="K240" s="47">
        <v>1180</v>
      </c>
      <c r="L240" s="47">
        <v>1180</v>
      </c>
      <c r="M240" s="62">
        <f t="shared" si="29"/>
        <v>0</v>
      </c>
      <c r="N240" s="56"/>
      <c r="O240" s="56"/>
      <c r="P240" s="56"/>
      <c r="Q240" s="47">
        <v>89.6</v>
      </c>
    </row>
    <row r="241" spans="1:17" ht="47.25" x14ac:dyDescent="0.25">
      <c r="A241" s="13" t="s">
        <v>269</v>
      </c>
      <c r="B241" s="11" t="s">
        <v>193</v>
      </c>
      <c r="C241" s="11">
        <v>200</v>
      </c>
      <c r="D241" s="12">
        <v>58.9</v>
      </c>
      <c r="E241">
        <v>1121.0999999999999</v>
      </c>
      <c r="F241" s="30">
        <f t="shared" si="27"/>
        <v>1180</v>
      </c>
      <c r="G241" s="28"/>
      <c r="H241" s="35"/>
      <c r="I241" s="28"/>
      <c r="J241" s="44">
        <f t="shared" si="28"/>
        <v>0</v>
      </c>
      <c r="K241" s="47">
        <v>1180</v>
      </c>
      <c r="L241" s="47">
        <v>1180</v>
      </c>
      <c r="M241" s="62">
        <f t="shared" si="29"/>
        <v>0</v>
      </c>
      <c r="N241" s="56"/>
      <c r="O241" s="56"/>
      <c r="P241" s="56"/>
      <c r="Q241" s="47">
        <v>89.6</v>
      </c>
    </row>
    <row r="242" spans="1:17" ht="102.75" customHeight="1" x14ac:dyDescent="0.25">
      <c r="A242" s="13" t="s">
        <v>55</v>
      </c>
      <c r="B242" s="11" t="s">
        <v>201</v>
      </c>
      <c r="C242" s="11"/>
      <c r="D242" s="30">
        <v>4580</v>
      </c>
      <c r="F242" s="30">
        <f t="shared" si="27"/>
        <v>4580</v>
      </c>
      <c r="G242" s="28"/>
      <c r="H242" s="35"/>
      <c r="I242" s="28">
        <v>-1000</v>
      </c>
      <c r="J242" s="44">
        <f t="shared" si="28"/>
        <v>-1000</v>
      </c>
      <c r="K242" s="47">
        <v>3580</v>
      </c>
      <c r="L242" s="47">
        <v>3580</v>
      </c>
      <c r="M242" s="62">
        <f t="shared" si="29"/>
        <v>0</v>
      </c>
      <c r="N242" s="56"/>
      <c r="O242" s="56"/>
      <c r="P242" s="56"/>
      <c r="Q242" s="47">
        <v>2900</v>
      </c>
    </row>
    <row r="243" spans="1:17" ht="47.25" x14ac:dyDescent="0.25">
      <c r="A243" s="9" t="s">
        <v>56</v>
      </c>
      <c r="B243" s="11" t="s">
        <v>202</v>
      </c>
      <c r="C243" s="11"/>
      <c r="D243" s="30">
        <v>4580</v>
      </c>
      <c r="F243" s="30">
        <f t="shared" si="27"/>
        <v>4580</v>
      </c>
      <c r="G243" s="28"/>
      <c r="H243" s="35"/>
      <c r="I243" s="28">
        <v>-1000</v>
      </c>
      <c r="J243" s="44">
        <f t="shared" si="28"/>
        <v>-1000</v>
      </c>
      <c r="K243" s="47">
        <v>3580</v>
      </c>
      <c r="L243" s="47">
        <v>3580</v>
      </c>
      <c r="M243" s="62">
        <f t="shared" si="29"/>
        <v>0</v>
      </c>
      <c r="N243" s="56"/>
      <c r="O243" s="56"/>
      <c r="P243" s="56"/>
      <c r="Q243" s="47">
        <v>2900</v>
      </c>
    </row>
    <row r="244" spans="1:17" ht="31.5" x14ac:dyDescent="0.25">
      <c r="A244" s="9" t="s">
        <v>57</v>
      </c>
      <c r="B244" s="11" t="s">
        <v>202</v>
      </c>
      <c r="C244" s="11">
        <v>700</v>
      </c>
      <c r="D244" s="12">
        <v>4580</v>
      </c>
      <c r="F244" s="30">
        <f t="shared" si="27"/>
        <v>4580</v>
      </c>
      <c r="G244" s="28"/>
      <c r="H244" s="35"/>
      <c r="I244" s="28">
        <v>-1000</v>
      </c>
      <c r="J244" s="44">
        <f t="shared" si="28"/>
        <v>-1000</v>
      </c>
      <c r="K244" s="47">
        <v>3580</v>
      </c>
      <c r="L244" s="47">
        <v>3580</v>
      </c>
      <c r="M244" s="62">
        <f t="shared" si="29"/>
        <v>0</v>
      </c>
      <c r="N244" s="56"/>
      <c r="O244" s="56"/>
      <c r="P244" s="56"/>
      <c r="Q244" s="47">
        <v>2900</v>
      </c>
    </row>
    <row r="245" spans="1:17" ht="31.5" x14ac:dyDescent="0.25">
      <c r="A245" s="13" t="s">
        <v>50</v>
      </c>
      <c r="B245" s="11" t="s">
        <v>199</v>
      </c>
      <c r="C245" s="11"/>
      <c r="D245" s="12">
        <v>7653.9</v>
      </c>
      <c r="F245" s="30">
        <f t="shared" si="27"/>
        <v>7653.9</v>
      </c>
      <c r="G245" s="28"/>
      <c r="H245" s="35"/>
      <c r="I245" s="28"/>
      <c r="J245" s="44">
        <f t="shared" si="28"/>
        <v>0</v>
      </c>
      <c r="K245" s="47">
        <v>7653.9</v>
      </c>
      <c r="L245" s="47">
        <v>7653.9</v>
      </c>
      <c r="M245" s="62">
        <f t="shared" si="29"/>
        <v>0</v>
      </c>
      <c r="N245" s="56"/>
      <c r="O245" s="56"/>
      <c r="P245" s="56"/>
      <c r="Q245" s="47">
        <v>8084</v>
      </c>
    </row>
    <row r="246" spans="1:17" ht="48.75" customHeight="1" x14ac:dyDescent="0.25">
      <c r="A246" s="18" t="s">
        <v>51</v>
      </c>
      <c r="B246" s="11" t="s">
        <v>200</v>
      </c>
      <c r="C246" s="11"/>
      <c r="D246" s="12">
        <v>7653.9</v>
      </c>
      <c r="F246" s="30">
        <f t="shared" si="27"/>
        <v>7653.9</v>
      </c>
      <c r="G246" s="28"/>
      <c r="H246" s="35"/>
      <c r="I246" s="28"/>
      <c r="J246" s="44">
        <f t="shared" si="28"/>
        <v>0</v>
      </c>
      <c r="K246" s="47">
        <v>7653.9</v>
      </c>
      <c r="L246" s="47">
        <v>7653.9</v>
      </c>
      <c r="M246" s="62">
        <f t="shared" si="29"/>
        <v>0</v>
      </c>
      <c r="N246" s="56"/>
      <c r="O246" s="56"/>
      <c r="P246" s="56"/>
      <c r="Q246" s="47">
        <v>8084</v>
      </c>
    </row>
    <row r="247" spans="1:17" ht="62.25" customHeight="1" x14ac:dyDescent="0.25">
      <c r="A247" s="9" t="s">
        <v>47</v>
      </c>
      <c r="B247" s="11" t="s">
        <v>200</v>
      </c>
      <c r="C247" s="11">
        <v>300</v>
      </c>
      <c r="D247" s="12">
        <v>7653.9</v>
      </c>
      <c r="F247" s="30">
        <f t="shared" si="27"/>
        <v>7653.9</v>
      </c>
      <c r="G247" s="28"/>
      <c r="H247" s="35"/>
      <c r="I247" s="28"/>
      <c r="J247" s="44">
        <f t="shared" si="28"/>
        <v>0</v>
      </c>
      <c r="K247" s="47">
        <v>7653.9</v>
      </c>
      <c r="L247" s="47">
        <v>7653.9</v>
      </c>
      <c r="M247" s="62">
        <f t="shared" si="29"/>
        <v>0</v>
      </c>
      <c r="N247" s="56"/>
      <c r="O247" s="56"/>
      <c r="P247" s="56"/>
      <c r="Q247" s="47">
        <v>8084</v>
      </c>
    </row>
    <row r="248" spans="1:17" ht="130.5" customHeight="1" x14ac:dyDescent="0.25">
      <c r="A248" s="13" t="s">
        <v>86</v>
      </c>
      <c r="B248" s="11" t="s">
        <v>229</v>
      </c>
      <c r="C248" s="11"/>
      <c r="D248" s="29">
        <v>21.1</v>
      </c>
      <c r="F248" s="30">
        <f t="shared" si="27"/>
        <v>21.1</v>
      </c>
      <c r="G248" s="28"/>
      <c r="H248" s="35"/>
      <c r="I248" s="28"/>
      <c r="J248" s="44">
        <f t="shared" si="28"/>
        <v>0</v>
      </c>
      <c r="K248" s="47">
        <v>21.1</v>
      </c>
      <c r="L248" s="47">
        <v>21.1</v>
      </c>
      <c r="M248" s="62">
        <f t="shared" si="29"/>
        <v>0</v>
      </c>
      <c r="N248" s="56"/>
      <c r="O248" s="56"/>
      <c r="P248" s="56"/>
      <c r="Q248" s="47">
        <v>42452</v>
      </c>
    </row>
    <row r="249" spans="1:17" ht="18.75" customHeight="1" x14ac:dyDescent="0.25">
      <c r="A249" s="13" t="s">
        <v>280</v>
      </c>
      <c r="B249" s="11" t="s">
        <v>247</v>
      </c>
      <c r="C249" s="11"/>
      <c r="D249" s="29">
        <v>17567.3</v>
      </c>
      <c r="F249" s="30">
        <f t="shared" si="27"/>
        <v>17567.3</v>
      </c>
      <c r="G249" s="28"/>
      <c r="H249" s="35"/>
      <c r="I249" s="28"/>
      <c r="J249" s="44">
        <f t="shared" si="28"/>
        <v>0</v>
      </c>
      <c r="K249" s="47">
        <v>17567.3</v>
      </c>
      <c r="L249" s="47">
        <v>17567.3</v>
      </c>
      <c r="M249" s="62">
        <f t="shared" si="29"/>
        <v>0</v>
      </c>
      <c r="N249" s="56"/>
      <c r="O249" s="56"/>
      <c r="P249" s="56"/>
      <c r="Q249" s="47">
        <v>19100.099999999999</v>
      </c>
    </row>
    <row r="250" spans="1:17" ht="29.25" customHeight="1" x14ac:dyDescent="0.25">
      <c r="A250" s="9" t="s">
        <v>47</v>
      </c>
      <c r="B250" s="11" t="s">
        <v>247</v>
      </c>
      <c r="C250" s="11">
        <v>300</v>
      </c>
      <c r="D250" s="12">
        <v>17567.3</v>
      </c>
      <c r="F250" s="30">
        <f t="shared" si="27"/>
        <v>17567.3</v>
      </c>
      <c r="G250" s="28"/>
      <c r="H250" s="35">
        <v>-120</v>
      </c>
      <c r="I250" s="28"/>
      <c r="J250" s="44">
        <f t="shared" si="28"/>
        <v>-120</v>
      </c>
      <c r="K250" s="47">
        <v>17447.3</v>
      </c>
      <c r="L250" s="47">
        <v>17447.3</v>
      </c>
      <c r="M250" s="62">
        <f t="shared" si="29"/>
        <v>0</v>
      </c>
      <c r="N250" s="56"/>
      <c r="O250" s="56"/>
      <c r="P250" s="56"/>
      <c r="Q250" s="47">
        <v>19100.099999999999</v>
      </c>
    </row>
    <row r="251" spans="1:17" ht="94.5" x14ac:dyDescent="0.25">
      <c r="A251" s="13" t="s">
        <v>281</v>
      </c>
      <c r="B251" s="11" t="s">
        <v>248</v>
      </c>
      <c r="C251" s="11"/>
      <c r="D251" s="29">
        <v>13247.5</v>
      </c>
      <c r="F251" s="30">
        <f t="shared" si="27"/>
        <v>13247.5</v>
      </c>
      <c r="G251" s="28"/>
      <c r="H251" s="35"/>
      <c r="I251" s="28"/>
      <c r="J251" s="44">
        <f t="shared" si="28"/>
        <v>0</v>
      </c>
      <c r="K251" s="47">
        <v>13247.5</v>
      </c>
      <c r="L251" s="47">
        <v>13247.5</v>
      </c>
      <c r="M251" s="62">
        <f t="shared" si="29"/>
        <v>0</v>
      </c>
      <c r="N251" s="56"/>
      <c r="O251" s="56"/>
      <c r="P251" s="56"/>
      <c r="Q251" s="47">
        <v>17101.099999999999</v>
      </c>
    </row>
    <row r="252" spans="1:17" ht="31.5" x14ac:dyDescent="0.25">
      <c r="A252" s="9" t="s">
        <v>47</v>
      </c>
      <c r="B252" s="11" t="s">
        <v>248</v>
      </c>
      <c r="C252" s="11">
        <v>300</v>
      </c>
      <c r="D252" s="12">
        <v>13247.5</v>
      </c>
      <c r="F252" s="30">
        <f t="shared" si="27"/>
        <v>13247.5</v>
      </c>
      <c r="G252" s="28"/>
      <c r="H252" s="35">
        <v>-110</v>
      </c>
      <c r="I252" s="28"/>
      <c r="J252" s="44">
        <f t="shared" si="28"/>
        <v>-110</v>
      </c>
      <c r="K252" s="47">
        <v>13137.5</v>
      </c>
      <c r="L252" s="47">
        <v>13137.5</v>
      </c>
      <c r="M252" s="62">
        <f t="shared" si="29"/>
        <v>0</v>
      </c>
      <c r="N252" s="56"/>
      <c r="O252" s="56"/>
      <c r="P252" s="56"/>
      <c r="Q252" s="47">
        <v>17101.099999999999</v>
      </c>
    </row>
    <row r="253" spans="1:17" ht="50.25" customHeight="1" x14ac:dyDescent="0.25">
      <c r="A253" s="9" t="s">
        <v>301</v>
      </c>
      <c r="B253" s="11" t="s">
        <v>300</v>
      </c>
      <c r="C253" s="11"/>
      <c r="D253" s="29">
        <v>529.1</v>
      </c>
      <c r="F253" s="30">
        <f t="shared" si="27"/>
        <v>529.1</v>
      </c>
      <c r="G253" s="28"/>
      <c r="H253" s="35"/>
      <c r="I253" s="28"/>
      <c r="J253" s="44">
        <f t="shared" si="28"/>
        <v>0</v>
      </c>
      <c r="K253" s="47">
        <v>529.1</v>
      </c>
      <c r="L253" s="47">
        <v>529.1</v>
      </c>
      <c r="M253" s="62">
        <f t="shared" si="29"/>
        <v>0</v>
      </c>
      <c r="N253" s="56"/>
      <c r="O253" s="56"/>
      <c r="P253" s="56"/>
      <c r="Q253" s="47">
        <v>232</v>
      </c>
    </row>
    <row r="254" spans="1:17" ht="218.25" customHeight="1" x14ac:dyDescent="0.25">
      <c r="A254" s="9" t="s">
        <v>47</v>
      </c>
      <c r="B254" s="11" t="s">
        <v>300</v>
      </c>
      <c r="C254" s="11" t="s">
        <v>118</v>
      </c>
      <c r="D254" s="29">
        <v>529.1</v>
      </c>
      <c r="F254" s="30">
        <f t="shared" si="27"/>
        <v>529.1</v>
      </c>
      <c r="G254" s="28"/>
      <c r="H254" s="35"/>
      <c r="I254" s="28"/>
      <c r="J254" s="44">
        <f t="shared" si="28"/>
        <v>0</v>
      </c>
      <c r="K254" s="47">
        <v>529.1</v>
      </c>
      <c r="L254" s="47">
        <v>529.1</v>
      </c>
      <c r="M254" s="62">
        <f t="shared" si="29"/>
        <v>0</v>
      </c>
      <c r="N254" s="56"/>
      <c r="O254" s="56"/>
      <c r="P254" s="56"/>
      <c r="Q254" s="47">
        <v>232</v>
      </c>
    </row>
    <row r="255" spans="1:17" ht="53.25" customHeight="1" x14ac:dyDescent="0.25">
      <c r="A255" s="9" t="s">
        <v>303</v>
      </c>
      <c r="B255" s="11" t="s">
        <v>302</v>
      </c>
      <c r="C255" s="11"/>
      <c r="D255" s="30">
        <v>652</v>
      </c>
      <c r="F255" s="30">
        <f t="shared" si="27"/>
        <v>652</v>
      </c>
      <c r="G255" s="28"/>
      <c r="H255" s="35"/>
      <c r="I255" s="28"/>
      <c r="J255" s="44">
        <f t="shared" si="28"/>
        <v>0</v>
      </c>
      <c r="K255" s="47">
        <v>652</v>
      </c>
      <c r="L255" s="47">
        <v>652</v>
      </c>
      <c r="M255" s="62">
        <f t="shared" si="29"/>
        <v>0</v>
      </c>
      <c r="N255" s="56"/>
      <c r="O255" s="56"/>
      <c r="P255" s="56"/>
      <c r="Q255" s="47">
        <v>330.1</v>
      </c>
    </row>
    <row r="256" spans="1:17" ht="31.5" x14ac:dyDescent="0.25">
      <c r="A256" s="9" t="s">
        <v>47</v>
      </c>
      <c r="B256" s="11" t="s">
        <v>302</v>
      </c>
      <c r="C256" s="11" t="s">
        <v>118</v>
      </c>
      <c r="D256" s="30">
        <v>652</v>
      </c>
      <c r="F256" s="30">
        <f t="shared" si="27"/>
        <v>652</v>
      </c>
      <c r="G256" s="28"/>
      <c r="H256" s="35"/>
      <c r="I256" s="28"/>
      <c r="J256" s="44">
        <f t="shared" si="28"/>
        <v>0</v>
      </c>
      <c r="K256" s="47">
        <v>652</v>
      </c>
      <c r="L256" s="47">
        <v>652</v>
      </c>
      <c r="M256" s="62">
        <f t="shared" si="29"/>
        <v>0</v>
      </c>
      <c r="N256" s="56"/>
      <c r="O256" s="56"/>
      <c r="P256" s="56"/>
      <c r="Q256" s="47">
        <v>330.1</v>
      </c>
    </row>
    <row r="257" spans="1:17" ht="173.25" x14ac:dyDescent="0.25">
      <c r="A257" s="13" t="s">
        <v>279</v>
      </c>
      <c r="B257" s="11" t="s">
        <v>246</v>
      </c>
      <c r="C257" s="11"/>
      <c r="D257" s="29">
        <v>21.1</v>
      </c>
      <c r="F257" s="30">
        <f t="shared" si="27"/>
        <v>21.1</v>
      </c>
      <c r="G257" s="28"/>
      <c r="H257" s="35"/>
      <c r="I257" s="28"/>
      <c r="J257" s="44">
        <f t="shared" si="28"/>
        <v>0</v>
      </c>
      <c r="K257" s="47">
        <v>21.1</v>
      </c>
      <c r="L257" s="47">
        <v>21.1</v>
      </c>
      <c r="M257" s="62">
        <f t="shared" si="29"/>
        <v>0</v>
      </c>
      <c r="N257" s="56"/>
      <c r="O257" s="56"/>
      <c r="P257" s="56"/>
      <c r="Q257" s="47">
        <v>22.1</v>
      </c>
    </row>
    <row r="258" spans="1:17" ht="47.25" x14ac:dyDescent="0.25">
      <c r="A258" s="13" t="s">
        <v>269</v>
      </c>
      <c r="B258" s="11" t="s">
        <v>246</v>
      </c>
      <c r="C258" s="11">
        <v>200</v>
      </c>
      <c r="D258" s="12">
        <v>21.1</v>
      </c>
      <c r="F258" s="30">
        <f t="shared" si="27"/>
        <v>21.1</v>
      </c>
      <c r="G258" s="28"/>
      <c r="H258" s="35"/>
      <c r="I258" s="28"/>
      <c r="J258" s="44">
        <f t="shared" si="28"/>
        <v>0</v>
      </c>
      <c r="K258" s="47">
        <v>21.1</v>
      </c>
      <c r="L258" s="47">
        <v>21.1</v>
      </c>
      <c r="M258" s="62">
        <f t="shared" si="29"/>
        <v>0</v>
      </c>
      <c r="N258" s="56"/>
      <c r="O258" s="56"/>
      <c r="P258" s="56"/>
      <c r="Q258" s="47">
        <v>22.1</v>
      </c>
    </row>
    <row r="259" spans="1:17" ht="94.5" x14ac:dyDescent="0.25">
      <c r="A259" s="13" t="s">
        <v>90</v>
      </c>
      <c r="B259" s="11" t="s">
        <v>245</v>
      </c>
      <c r="C259" s="11"/>
      <c r="D259" s="12">
        <v>3261</v>
      </c>
      <c r="F259" s="30">
        <f t="shared" si="27"/>
        <v>3261</v>
      </c>
      <c r="G259" s="30">
        <v>15</v>
      </c>
      <c r="H259" s="35"/>
      <c r="I259" s="28"/>
      <c r="J259" s="44">
        <f t="shared" si="28"/>
        <v>15</v>
      </c>
      <c r="K259" s="47">
        <v>3276</v>
      </c>
      <c r="L259" s="47">
        <v>3276</v>
      </c>
      <c r="M259" s="62">
        <f t="shared" si="29"/>
        <v>0</v>
      </c>
      <c r="N259" s="56"/>
      <c r="O259" s="56"/>
      <c r="P259" s="56"/>
      <c r="Q259" s="47">
        <v>4080.6</v>
      </c>
    </row>
    <row r="260" spans="1:17" ht="110.25" x14ac:dyDescent="0.25">
      <c r="A260" s="13" t="s">
        <v>13</v>
      </c>
      <c r="B260" s="11" t="s">
        <v>245</v>
      </c>
      <c r="C260" s="11">
        <v>100</v>
      </c>
      <c r="D260" s="30">
        <v>3167</v>
      </c>
      <c r="F260" s="30">
        <f t="shared" si="27"/>
        <v>3167</v>
      </c>
      <c r="G260" s="30">
        <v>15</v>
      </c>
      <c r="H260" s="35">
        <v>-61.8</v>
      </c>
      <c r="I260" s="28"/>
      <c r="J260" s="44">
        <f t="shared" si="28"/>
        <v>-46.8</v>
      </c>
      <c r="K260" s="47">
        <v>3120.2</v>
      </c>
      <c r="L260" s="47">
        <v>3100.8</v>
      </c>
      <c r="M260" s="62">
        <f t="shared" si="29"/>
        <v>-19.399999999999636</v>
      </c>
      <c r="N260" s="56"/>
      <c r="O260" s="56"/>
      <c r="P260" s="56"/>
      <c r="Q260" s="47">
        <v>3588.6</v>
      </c>
    </row>
    <row r="261" spans="1:17" ht="47.25" x14ac:dyDescent="0.25">
      <c r="A261" s="13" t="s">
        <v>269</v>
      </c>
      <c r="B261" s="11" t="s">
        <v>245</v>
      </c>
      <c r="C261" s="11">
        <v>200</v>
      </c>
      <c r="D261" s="30">
        <v>94</v>
      </c>
      <c r="F261" s="30">
        <f t="shared" si="27"/>
        <v>94</v>
      </c>
      <c r="G261" s="28"/>
      <c r="H261" s="35">
        <v>61.8</v>
      </c>
      <c r="I261" s="28"/>
      <c r="J261" s="44">
        <f t="shared" si="28"/>
        <v>61.8</v>
      </c>
      <c r="K261" s="47">
        <v>155.80000000000001</v>
      </c>
      <c r="L261" s="47">
        <v>175.1</v>
      </c>
      <c r="M261" s="62">
        <f t="shared" si="29"/>
        <v>19.299999999999983</v>
      </c>
      <c r="N261" s="56"/>
      <c r="O261" s="56"/>
      <c r="P261" s="56"/>
      <c r="Q261" s="47">
        <v>492</v>
      </c>
    </row>
    <row r="262" spans="1:17" ht="63" x14ac:dyDescent="0.25">
      <c r="A262" s="13" t="s">
        <v>91</v>
      </c>
      <c r="B262" s="11" t="s">
        <v>244</v>
      </c>
      <c r="C262" s="11"/>
      <c r="D262" s="12">
        <v>614.29999999999995</v>
      </c>
      <c r="F262" s="30">
        <f t="shared" si="27"/>
        <v>614.29999999999995</v>
      </c>
      <c r="G262" s="30">
        <v>3</v>
      </c>
      <c r="H262" s="35"/>
      <c r="I262" s="28"/>
      <c r="J262" s="44">
        <f t="shared" si="28"/>
        <v>3</v>
      </c>
      <c r="K262" s="47">
        <v>617.29999999999995</v>
      </c>
      <c r="L262" s="47">
        <v>617.29999999999995</v>
      </c>
      <c r="M262" s="62">
        <f t="shared" si="29"/>
        <v>0</v>
      </c>
      <c r="N262" s="56"/>
      <c r="O262" s="56"/>
      <c r="P262" s="56"/>
      <c r="Q262" s="47">
        <v>640.79999999999995</v>
      </c>
    </row>
    <row r="263" spans="1:17" ht="110.25" x14ac:dyDescent="0.25">
      <c r="A263" s="13" t="s">
        <v>13</v>
      </c>
      <c r="B263" s="11" t="s">
        <v>244</v>
      </c>
      <c r="C263" s="11">
        <v>100</v>
      </c>
      <c r="D263" s="29">
        <v>596.6</v>
      </c>
      <c r="F263" s="30">
        <f t="shared" si="27"/>
        <v>596.6</v>
      </c>
      <c r="G263" s="30">
        <v>3</v>
      </c>
      <c r="H263" s="35"/>
      <c r="I263" s="28"/>
      <c r="J263" s="44">
        <f t="shared" si="28"/>
        <v>3</v>
      </c>
      <c r="K263" s="47">
        <v>599.6</v>
      </c>
      <c r="L263" s="47">
        <v>599.6</v>
      </c>
      <c r="M263" s="62">
        <f t="shared" si="29"/>
        <v>0</v>
      </c>
      <c r="N263" s="56"/>
      <c r="O263" s="56"/>
      <c r="P263" s="56"/>
      <c r="Q263" s="47">
        <v>558.79999999999995</v>
      </c>
    </row>
    <row r="264" spans="1:17" ht="47.25" x14ac:dyDescent="0.25">
      <c r="A264" s="13" t="s">
        <v>269</v>
      </c>
      <c r="B264" s="11" t="s">
        <v>244</v>
      </c>
      <c r="C264" s="11">
        <v>200</v>
      </c>
      <c r="D264" s="29">
        <v>17.7</v>
      </c>
      <c r="F264" s="30">
        <f t="shared" si="27"/>
        <v>17.7</v>
      </c>
      <c r="G264" s="28"/>
      <c r="H264" s="35"/>
      <c r="I264" s="28"/>
      <c r="J264" s="44">
        <f t="shared" si="28"/>
        <v>0</v>
      </c>
      <c r="K264" s="47">
        <v>17.7</v>
      </c>
      <c r="L264" s="47">
        <v>17.7</v>
      </c>
      <c r="M264" s="62">
        <f t="shared" si="29"/>
        <v>0</v>
      </c>
      <c r="N264" s="56"/>
      <c r="O264" s="56"/>
      <c r="P264" s="56"/>
      <c r="Q264" s="47">
        <v>82</v>
      </c>
    </row>
    <row r="265" spans="1:17" ht="315" x14ac:dyDescent="0.25">
      <c r="A265" s="9" t="s">
        <v>380</v>
      </c>
      <c r="B265" s="11" t="s">
        <v>282</v>
      </c>
      <c r="C265" s="11"/>
      <c r="D265" s="29">
        <v>66</v>
      </c>
      <c r="F265" s="30">
        <f t="shared" si="27"/>
        <v>66</v>
      </c>
      <c r="G265" s="28"/>
      <c r="H265" s="35"/>
      <c r="I265" s="28"/>
      <c r="J265" s="44">
        <f t="shared" si="28"/>
        <v>0</v>
      </c>
      <c r="K265" s="47">
        <v>66</v>
      </c>
      <c r="L265" s="47">
        <v>66</v>
      </c>
      <c r="M265" s="62">
        <f t="shared" si="29"/>
        <v>0</v>
      </c>
      <c r="N265" s="56"/>
      <c r="O265" s="56"/>
      <c r="P265" s="56"/>
      <c r="Q265" s="47">
        <v>66</v>
      </c>
    </row>
    <row r="266" spans="1:17" ht="47.25" customHeight="1" x14ac:dyDescent="0.25">
      <c r="A266" s="9" t="s">
        <v>47</v>
      </c>
      <c r="B266" s="11" t="s">
        <v>282</v>
      </c>
      <c r="C266" s="11" t="s">
        <v>118</v>
      </c>
      <c r="D266" s="12">
        <v>66</v>
      </c>
      <c r="F266" s="30">
        <f t="shared" si="27"/>
        <v>66</v>
      </c>
      <c r="G266" s="28"/>
      <c r="H266" s="35"/>
      <c r="I266" s="28"/>
      <c r="J266" s="44">
        <f t="shared" si="28"/>
        <v>0</v>
      </c>
      <c r="K266" s="47">
        <v>66</v>
      </c>
      <c r="L266" s="47">
        <v>66</v>
      </c>
      <c r="M266" s="62">
        <f t="shared" si="29"/>
        <v>0</v>
      </c>
      <c r="N266" s="56"/>
      <c r="O266" s="56"/>
      <c r="P266" s="56"/>
      <c r="Q266" s="47">
        <v>66</v>
      </c>
    </row>
    <row r="267" spans="1:17" ht="78" customHeight="1" x14ac:dyDescent="0.25">
      <c r="A267" s="13" t="s">
        <v>377</v>
      </c>
      <c r="B267" s="11" t="s">
        <v>251</v>
      </c>
      <c r="C267" s="11"/>
      <c r="D267" s="12">
        <v>841</v>
      </c>
      <c r="F267" s="30">
        <f t="shared" si="27"/>
        <v>841</v>
      </c>
      <c r="G267" s="30">
        <v>6</v>
      </c>
      <c r="H267" s="35"/>
      <c r="I267" s="28"/>
      <c r="J267" s="44">
        <f t="shared" si="28"/>
        <v>6</v>
      </c>
      <c r="K267" s="47">
        <v>847</v>
      </c>
      <c r="L267" s="47">
        <v>847</v>
      </c>
      <c r="M267" s="62">
        <f t="shared" si="29"/>
        <v>0</v>
      </c>
      <c r="N267" s="56"/>
      <c r="O267" s="56"/>
      <c r="P267" s="56"/>
      <c r="Q267" s="47">
        <v>879.2</v>
      </c>
    </row>
    <row r="268" spans="1:17" ht="46.5" customHeight="1" x14ac:dyDescent="0.25">
      <c r="A268" s="13" t="s">
        <v>13</v>
      </c>
      <c r="B268" s="11" t="s">
        <v>251</v>
      </c>
      <c r="C268" s="11" t="s">
        <v>113</v>
      </c>
      <c r="D268" s="29">
        <v>792.5</v>
      </c>
      <c r="F268" s="30">
        <f t="shared" si="27"/>
        <v>792.5</v>
      </c>
      <c r="G268" s="30">
        <v>6</v>
      </c>
      <c r="H268" s="35"/>
      <c r="I268" s="28"/>
      <c r="J268" s="44">
        <f t="shared" si="28"/>
        <v>6</v>
      </c>
      <c r="K268" s="47">
        <v>798.5</v>
      </c>
      <c r="L268" s="47">
        <v>798.5</v>
      </c>
      <c r="M268" s="62">
        <f t="shared" si="29"/>
        <v>0</v>
      </c>
      <c r="N268" s="56"/>
      <c r="O268" s="56"/>
      <c r="P268" s="56"/>
      <c r="Q268" s="47">
        <v>715.2</v>
      </c>
    </row>
    <row r="269" spans="1:17" ht="117.75" customHeight="1" x14ac:dyDescent="0.25">
      <c r="A269" s="13" t="s">
        <v>269</v>
      </c>
      <c r="B269" s="11" t="s">
        <v>251</v>
      </c>
      <c r="C269" s="11" t="s">
        <v>95</v>
      </c>
      <c r="D269" s="29">
        <v>48.5</v>
      </c>
      <c r="F269" s="30">
        <f t="shared" si="27"/>
        <v>48.5</v>
      </c>
      <c r="G269" s="28"/>
      <c r="H269" s="35"/>
      <c r="I269" s="28"/>
      <c r="J269" s="44">
        <f t="shared" si="28"/>
        <v>0</v>
      </c>
      <c r="K269" s="47">
        <v>48.5</v>
      </c>
      <c r="L269" s="47">
        <v>48.5</v>
      </c>
      <c r="M269" s="62">
        <f t="shared" si="29"/>
        <v>0</v>
      </c>
      <c r="N269" s="56"/>
      <c r="O269" s="56"/>
      <c r="P269" s="56"/>
      <c r="Q269" s="47">
        <v>164</v>
      </c>
    </row>
    <row r="270" spans="1:17" ht="63" x14ac:dyDescent="0.25">
      <c r="A270" s="13" t="s">
        <v>60</v>
      </c>
      <c r="B270" s="11" t="s">
        <v>203</v>
      </c>
      <c r="C270" s="11"/>
      <c r="D270" s="29">
        <v>7243.1</v>
      </c>
      <c r="F270" s="30">
        <f t="shared" ref="F270:F293" si="30">SUM(D270:E270)</f>
        <v>7243.1</v>
      </c>
      <c r="G270" s="28"/>
      <c r="H270" s="35"/>
      <c r="I270" s="28"/>
      <c r="J270" s="44">
        <f t="shared" ref="J270:J293" si="31">G270+H270+I270</f>
        <v>0</v>
      </c>
      <c r="K270" s="47">
        <v>7243.1</v>
      </c>
      <c r="L270" s="47">
        <v>7243.1</v>
      </c>
      <c r="M270" s="62">
        <f t="shared" ref="M270:M292" si="32">L270-K270</f>
        <v>0</v>
      </c>
      <c r="N270" s="56"/>
      <c r="O270" s="56"/>
      <c r="P270" s="56"/>
      <c r="Q270" s="47">
        <v>18899.5</v>
      </c>
    </row>
    <row r="271" spans="1:17" ht="31.5" x14ac:dyDescent="0.25">
      <c r="A271" s="17" t="s">
        <v>110</v>
      </c>
      <c r="B271" s="11" t="s">
        <v>206</v>
      </c>
      <c r="C271" s="11"/>
      <c r="D271" s="29">
        <v>7243.1</v>
      </c>
      <c r="F271" s="30">
        <f t="shared" si="30"/>
        <v>7243.1</v>
      </c>
      <c r="G271" s="28"/>
      <c r="H271" s="35"/>
      <c r="I271" s="28"/>
      <c r="J271" s="44">
        <f t="shared" si="31"/>
        <v>0</v>
      </c>
      <c r="K271" s="47">
        <v>7243.1</v>
      </c>
      <c r="L271" s="47">
        <v>7243.1</v>
      </c>
      <c r="M271" s="62">
        <f t="shared" si="32"/>
        <v>0</v>
      </c>
      <c r="N271" s="56"/>
      <c r="O271" s="56"/>
      <c r="P271" s="56"/>
      <c r="Q271" s="47">
        <v>7243</v>
      </c>
    </row>
    <row r="272" spans="1:17" ht="48" customHeight="1" x14ac:dyDescent="0.25">
      <c r="A272" s="13" t="s">
        <v>63</v>
      </c>
      <c r="B272" s="11" t="s">
        <v>299</v>
      </c>
      <c r="C272" s="11"/>
      <c r="D272" s="29">
        <v>7243.1</v>
      </c>
      <c r="F272" s="30">
        <f t="shared" si="30"/>
        <v>7243.1</v>
      </c>
      <c r="G272" s="28"/>
      <c r="H272" s="35"/>
      <c r="I272" s="28"/>
      <c r="J272" s="44">
        <f t="shared" si="31"/>
        <v>0</v>
      </c>
      <c r="K272" s="47">
        <v>7243.1</v>
      </c>
      <c r="L272" s="47">
        <v>7243.1</v>
      </c>
      <c r="M272" s="62">
        <f t="shared" si="32"/>
        <v>0</v>
      </c>
      <c r="N272" s="56"/>
      <c r="O272" s="56"/>
      <c r="P272" s="56"/>
      <c r="Q272" s="47">
        <v>7243</v>
      </c>
    </row>
    <row r="273" spans="1:17" ht="79.5" customHeight="1" x14ac:dyDescent="0.25">
      <c r="A273" s="9" t="s">
        <v>64</v>
      </c>
      <c r="B273" s="11" t="s">
        <v>299</v>
      </c>
      <c r="C273" s="11">
        <v>500</v>
      </c>
      <c r="D273" s="12">
        <v>7243.1</v>
      </c>
      <c r="F273" s="30">
        <f t="shared" si="30"/>
        <v>7243.1</v>
      </c>
      <c r="G273" s="28"/>
      <c r="H273" s="35"/>
      <c r="I273" s="28"/>
      <c r="J273" s="44">
        <f t="shared" si="31"/>
        <v>0</v>
      </c>
      <c r="K273" s="47">
        <v>7243.1</v>
      </c>
      <c r="L273" s="47">
        <v>7243.1</v>
      </c>
      <c r="M273" s="62">
        <f t="shared" si="32"/>
        <v>0</v>
      </c>
      <c r="N273" s="56"/>
      <c r="O273" s="56"/>
      <c r="P273" s="56"/>
      <c r="Q273" s="47">
        <v>7243</v>
      </c>
    </row>
    <row r="274" spans="1:17" ht="46.5" customHeight="1" x14ac:dyDescent="0.25">
      <c r="A274" s="18" t="s">
        <v>58</v>
      </c>
      <c r="B274" s="11" t="s">
        <v>204</v>
      </c>
      <c r="C274" s="11"/>
      <c r="D274" s="29">
        <v>11424.9</v>
      </c>
      <c r="F274" s="30">
        <f t="shared" si="30"/>
        <v>11424.9</v>
      </c>
      <c r="G274" s="28"/>
      <c r="H274" s="35"/>
      <c r="I274" s="28"/>
      <c r="J274" s="44">
        <f t="shared" si="31"/>
        <v>0</v>
      </c>
      <c r="K274" s="47">
        <v>11424.9</v>
      </c>
      <c r="L274" s="47">
        <v>11424.9</v>
      </c>
      <c r="M274" s="62">
        <f t="shared" si="32"/>
        <v>0</v>
      </c>
      <c r="N274" s="56"/>
      <c r="O274" s="56"/>
      <c r="P274" s="56"/>
      <c r="Q274" s="47">
        <v>11656.5</v>
      </c>
    </row>
    <row r="275" spans="1:17" ht="31.5" x14ac:dyDescent="0.25">
      <c r="A275" s="13" t="s">
        <v>12</v>
      </c>
      <c r="B275" s="11" t="s">
        <v>205</v>
      </c>
      <c r="C275" s="11"/>
      <c r="D275" s="29">
        <v>11424.9</v>
      </c>
      <c r="F275" s="30">
        <f t="shared" si="30"/>
        <v>11424.9</v>
      </c>
      <c r="G275" s="28"/>
      <c r="H275" s="35"/>
      <c r="I275" s="28"/>
      <c r="J275" s="44">
        <f t="shared" si="31"/>
        <v>0</v>
      </c>
      <c r="K275" s="47">
        <v>11424.9</v>
      </c>
      <c r="L275" s="47">
        <v>11424.9</v>
      </c>
      <c r="M275" s="62">
        <f t="shared" si="32"/>
        <v>0</v>
      </c>
      <c r="N275" s="56"/>
      <c r="O275" s="56"/>
      <c r="P275" s="56"/>
      <c r="Q275" s="47">
        <v>11656.5</v>
      </c>
    </row>
    <row r="276" spans="1:17" ht="110.25" x14ac:dyDescent="0.25">
      <c r="A276" s="13" t="s">
        <v>13</v>
      </c>
      <c r="B276" s="11" t="s">
        <v>205</v>
      </c>
      <c r="C276" s="11">
        <v>100</v>
      </c>
      <c r="D276" s="12">
        <v>9403.9</v>
      </c>
      <c r="F276" s="30">
        <f t="shared" si="30"/>
        <v>9403.9</v>
      </c>
      <c r="G276" s="28"/>
      <c r="H276" s="35"/>
      <c r="I276" s="28"/>
      <c r="J276" s="44">
        <f t="shared" si="31"/>
        <v>0</v>
      </c>
      <c r="K276" s="47">
        <v>9403.9</v>
      </c>
      <c r="L276" s="47">
        <v>9403.9</v>
      </c>
      <c r="M276" s="62">
        <f t="shared" si="32"/>
        <v>0</v>
      </c>
      <c r="N276" s="56"/>
      <c r="O276" s="56"/>
      <c r="P276" s="56"/>
      <c r="Q276" s="47">
        <v>9636.5</v>
      </c>
    </row>
    <row r="277" spans="1:17" ht="47.25" x14ac:dyDescent="0.25">
      <c r="A277" s="13" t="s">
        <v>269</v>
      </c>
      <c r="B277" s="11" t="s">
        <v>205</v>
      </c>
      <c r="C277" s="11">
        <v>200</v>
      </c>
      <c r="D277" s="12">
        <v>1999</v>
      </c>
      <c r="F277" s="30">
        <f t="shared" si="30"/>
        <v>1999</v>
      </c>
      <c r="G277" s="28"/>
      <c r="H277" s="35"/>
      <c r="I277" s="28"/>
      <c r="J277" s="44">
        <f t="shared" si="31"/>
        <v>0</v>
      </c>
      <c r="K277" s="47">
        <v>1999</v>
      </c>
      <c r="L277" s="47">
        <v>1999</v>
      </c>
      <c r="M277" s="62">
        <f t="shared" si="32"/>
        <v>0</v>
      </c>
      <c r="N277" s="56"/>
      <c r="O277" s="56"/>
      <c r="P277" s="56"/>
      <c r="Q277" s="47">
        <v>1998</v>
      </c>
    </row>
    <row r="278" spans="1:17" ht="15.75" x14ac:dyDescent="0.25">
      <c r="A278" s="14" t="s">
        <v>19</v>
      </c>
      <c r="B278" s="11" t="s">
        <v>205</v>
      </c>
      <c r="C278" s="11">
        <v>800</v>
      </c>
      <c r="D278" s="12">
        <v>22</v>
      </c>
      <c r="F278" s="30">
        <f t="shared" si="30"/>
        <v>22</v>
      </c>
      <c r="G278" s="28"/>
      <c r="H278" s="35"/>
      <c r="I278" s="28"/>
      <c r="J278" s="44">
        <f t="shared" si="31"/>
        <v>0</v>
      </c>
      <c r="K278" s="47">
        <v>22</v>
      </c>
      <c r="L278" s="47">
        <v>22</v>
      </c>
      <c r="M278" s="62">
        <f t="shared" si="32"/>
        <v>0</v>
      </c>
      <c r="N278" s="56"/>
      <c r="O278" s="56"/>
      <c r="P278" s="56"/>
      <c r="Q278" s="47">
        <v>22</v>
      </c>
    </row>
    <row r="279" spans="1:17" ht="108" customHeight="1" x14ac:dyDescent="0.25">
      <c r="A279" s="13" t="s">
        <v>66</v>
      </c>
      <c r="B279" s="11" t="s">
        <v>207</v>
      </c>
      <c r="C279" s="11"/>
      <c r="D279" s="29">
        <v>2523.5</v>
      </c>
      <c r="F279" s="30">
        <f t="shared" si="30"/>
        <v>2523.5</v>
      </c>
      <c r="G279" s="28"/>
      <c r="H279" s="35"/>
      <c r="I279" s="28"/>
      <c r="J279" s="44">
        <f t="shared" si="31"/>
        <v>0</v>
      </c>
      <c r="K279" s="47">
        <v>2523.5</v>
      </c>
      <c r="L279" s="47">
        <v>2523.5</v>
      </c>
      <c r="M279" s="62">
        <f t="shared" si="32"/>
        <v>0</v>
      </c>
      <c r="N279" s="56"/>
      <c r="O279" s="56">
        <v>214.4</v>
      </c>
      <c r="P279" s="56"/>
      <c r="Q279" s="47">
        <v>2576.5</v>
      </c>
    </row>
    <row r="280" spans="1:17" ht="47.25" x14ac:dyDescent="0.25">
      <c r="A280" s="9" t="s">
        <v>65</v>
      </c>
      <c r="B280" s="11" t="s">
        <v>208</v>
      </c>
      <c r="C280" s="11"/>
      <c r="D280" s="29">
        <v>2523.5</v>
      </c>
      <c r="F280" s="30">
        <f t="shared" si="30"/>
        <v>2523.5</v>
      </c>
      <c r="G280" s="28"/>
      <c r="H280" s="35"/>
      <c r="I280" s="28"/>
      <c r="J280" s="44">
        <f t="shared" si="31"/>
        <v>0</v>
      </c>
      <c r="K280" s="47">
        <v>2523.5</v>
      </c>
      <c r="L280" s="47">
        <v>2523.5</v>
      </c>
      <c r="M280" s="62">
        <f t="shared" si="32"/>
        <v>0</v>
      </c>
      <c r="N280" s="56"/>
      <c r="O280" s="56">
        <v>214.4</v>
      </c>
      <c r="P280" s="56"/>
      <c r="Q280" s="47">
        <v>2576.5</v>
      </c>
    </row>
    <row r="281" spans="1:17" ht="31.5" x14ac:dyDescent="0.25">
      <c r="A281" s="13" t="s">
        <v>12</v>
      </c>
      <c r="B281" s="11" t="s">
        <v>332</v>
      </c>
      <c r="C281" s="11"/>
      <c r="D281" s="29">
        <v>2523.5</v>
      </c>
      <c r="F281" s="30">
        <f t="shared" si="30"/>
        <v>2523.5</v>
      </c>
      <c r="G281" s="28"/>
      <c r="H281" s="35"/>
      <c r="I281" s="28"/>
      <c r="J281" s="44">
        <f t="shared" si="31"/>
        <v>0</v>
      </c>
      <c r="K281" s="47">
        <v>2523.5</v>
      </c>
      <c r="L281" s="47">
        <v>2523.5</v>
      </c>
      <c r="M281" s="62">
        <f t="shared" si="32"/>
        <v>0</v>
      </c>
      <c r="N281" s="56"/>
      <c r="O281" s="56">
        <v>214.4</v>
      </c>
      <c r="P281" s="56"/>
      <c r="Q281" s="47">
        <v>2576.5</v>
      </c>
    </row>
    <row r="282" spans="1:17" ht="81.75" customHeight="1" x14ac:dyDescent="0.25">
      <c r="A282" s="13" t="s">
        <v>13</v>
      </c>
      <c r="B282" s="11" t="s">
        <v>332</v>
      </c>
      <c r="C282" s="11">
        <v>100</v>
      </c>
      <c r="D282" s="12">
        <v>2311.3000000000002</v>
      </c>
      <c r="F282" s="30">
        <f t="shared" si="30"/>
        <v>2311.3000000000002</v>
      </c>
      <c r="G282" s="28"/>
      <c r="H282" s="35"/>
      <c r="I282" s="28"/>
      <c r="J282" s="44">
        <f t="shared" si="31"/>
        <v>0</v>
      </c>
      <c r="K282" s="47">
        <v>2311.3000000000002</v>
      </c>
      <c r="L282" s="47">
        <v>2311.3000000000002</v>
      </c>
      <c r="M282" s="62">
        <f t="shared" si="32"/>
        <v>0</v>
      </c>
      <c r="N282" s="56"/>
      <c r="O282" s="56">
        <v>214.4</v>
      </c>
      <c r="P282" s="56"/>
      <c r="Q282" s="47">
        <v>2397</v>
      </c>
    </row>
    <row r="283" spans="1:17" ht="107.25" customHeight="1" x14ac:dyDescent="0.25">
      <c r="A283" s="13" t="s">
        <v>269</v>
      </c>
      <c r="B283" s="11" t="s">
        <v>332</v>
      </c>
      <c r="C283" s="11">
        <v>200</v>
      </c>
      <c r="D283" s="12">
        <v>211</v>
      </c>
      <c r="F283" s="30">
        <f t="shared" si="30"/>
        <v>211</v>
      </c>
      <c r="G283" s="28"/>
      <c r="H283" s="35"/>
      <c r="I283" s="28"/>
      <c r="J283" s="44">
        <f t="shared" si="31"/>
        <v>0</v>
      </c>
      <c r="K283" s="47">
        <v>211</v>
      </c>
      <c r="L283" s="47">
        <v>211</v>
      </c>
      <c r="M283" s="62">
        <f t="shared" si="32"/>
        <v>0</v>
      </c>
      <c r="N283" s="56"/>
      <c r="O283" s="56"/>
      <c r="P283" s="56"/>
      <c r="Q283" s="47">
        <v>179</v>
      </c>
    </row>
    <row r="284" spans="1:17" ht="15.75" x14ac:dyDescent="0.25">
      <c r="A284" s="13" t="s">
        <v>19</v>
      </c>
      <c r="B284" s="11" t="s">
        <v>332</v>
      </c>
      <c r="C284" s="11" t="s">
        <v>101</v>
      </c>
      <c r="D284" s="29">
        <v>1.2</v>
      </c>
      <c r="F284" s="30">
        <f t="shared" si="30"/>
        <v>1.2</v>
      </c>
      <c r="G284" s="28"/>
      <c r="H284" s="35"/>
      <c r="I284" s="28"/>
      <c r="J284" s="44">
        <f t="shared" si="31"/>
        <v>0</v>
      </c>
      <c r="K284" s="47">
        <v>1.2</v>
      </c>
      <c r="L284" s="47">
        <v>1.2</v>
      </c>
      <c r="M284" s="62">
        <f t="shared" si="32"/>
        <v>0</v>
      </c>
      <c r="N284" s="56"/>
      <c r="O284" s="56"/>
      <c r="P284" s="56"/>
      <c r="Q284" s="47">
        <v>0.5</v>
      </c>
    </row>
    <row r="285" spans="1:17" ht="47.25" x14ac:dyDescent="0.25">
      <c r="A285" s="13" t="s">
        <v>179</v>
      </c>
      <c r="B285" s="11" t="s">
        <v>178</v>
      </c>
      <c r="C285" s="11"/>
      <c r="D285" s="30">
        <v>361</v>
      </c>
      <c r="F285" s="30">
        <f t="shared" si="30"/>
        <v>361</v>
      </c>
      <c r="G285" s="37"/>
      <c r="H285" s="35"/>
      <c r="I285" s="28"/>
      <c r="J285" s="44">
        <f t="shared" si="31"/>
        <v>0</v>
      </c>
      <c r="K285" s="47">
        <v>361</v>
      </c>
      <c r="L285" s="47">
        <v>361</v>
      </c>
      <c r="M285" s="62">
        <f t="shared" si="32"/>
        <v>0</v>
      </c>
      <c r="N285" s="56"/>
      <c r="O285" s="56"/>
      <c r="P285" s="56"/>
      <c r="Q285" s="47">
        <v>3191.1</v>
      </c>
    </row>
    <row r="286" spans="1:17" ht="15.75" x14ac:dyDescent="0.25">
      <c r="A286" s="13" t="s">
        <v>147</v>
      </c>
      <c r="B286" s="11" t="s">
        <v>180</v>
      </c>
      <c r="C286" s="11"/>
      <c r="D286" s="30">
        <v>361</v>
      </c>
      <c r="F286" s="30">
        <f t="shared" si="30"/>
        <v>361</v>
      </c>
      <c r="G286" s="37"/>
      <c r="H286" s="35"/>
      <c r="I286" s="28"/>
      <c r="J286" s="44">
        <f t="shared" si="31"/>
        <v>0</v>
      </c>
      <c r="K286" s="47">
        <v>361</v>
      </c>
      <c r="L286" s="47">
        <v>361</v>
      </c>
      <c r="M286" s="62">
        <f t="shared" si="32"/>
        <v>0</v>
      </c>
      <c r="N286" s="56"/>
      <c r="O286" s="56"/>
      <c r="P286" s="56"/>
      <c r="Q286" s="47">
        <v>3191.1</v>
      </c>
    </row>
    <row r="287" spans="1:17" ht="31.5" x14ac:dyDescent="0.25">
      <c r="A287" s="13" t="s">
        <v>293</v>
      </c>
      <c r="B287" s="11" t="s">
        <v>294</v>
      </c>
      <c r="C287" s="11"/>
      <c r="D287" s="30">
        <v>361</v>
      </c>
      <c r="F287" s="30">
        <f t="shared" si="30"/>
        <v>361</v>
      </c>
      <c r="G287" s="37"/>
      <c r="H287" s="35"/>
      <c r="I287" s="28"/>
      <c r="J287" s="44">
        <f t="shared" si="31"/>
        <v>0</v>
      </c>
      <c r="K287" s="47">
        <v>361</v>
      </c>
      <c r="L287" s="47">
        <v>361</v>
      </c>
      <c r="M287" s="62">
        <f t="shared" si="32"/>
        <v>0</v>
      </c>
      <c r="N287" s="56"/>
      <c r="O287" s="56"/>
      <c r="P287" s="56"/>
      <c r="Q287" s="47">
        <v>361</v>
      </c>
    </row>
    <row r="288" spans="1:17" ht="47.25" x14ac:dyDescent="0.25">
      <c r="A288" s="13" t="s">
        <v>269</v>
      </c>
      <c r="B288" s="11" t="s">
        <v>294</v>
      </c>
      <c r="C288" s="11" t="s">
        <v>95</v>
      </c>
      <c r="D288" s="30">
        <v>361</v>
      </c>
      <c r="F288" s="30">
        <f t="shared" si="30"/>
        <v>361</v>
      </c>
      <c r="G288" s="28"/>
      <c r="H288" s="35"/>
      <c r="I288" s="28"/>
      <c r="J288" s="44">
        <f t="shared" si="31"/>
        <v>0</v>
      </c>
      <c r="K288" s="47">
        <v>361</v>
      </c>
      <c r="L288" s="47">
        <v>361</v>
      </c>
      <c r="M288" s="62">
        <f t="shared" si="32"/>
        <v>0</v>
      </c>
      <c r="N288" s="56"/>
      <c r="O288" s="56"/>
      <c r="P288" s="56"/>
      <c r="Q288" s="47">
        <v>361</v>
      </c>
    </row>
    <row r="289" spans="1:17" ht="47.25" x14ac:dyDescent="0.25">
      <c r="A289" s="9" t="s">
        <v>32</v>
      </c>
      <c r="B289" s="11" t="s">
        <v>181</v>
      </c>
      <c r="C289" s="11"/>
      <c r="D289" s="12">
        <v>30.1</v>
      </c>
      <c r="F289" s="30">
        <f t="shared" si="30"/>
        <v>30.1</v>
      </c>
      <c r="G289" s="28"/>
      <c r="H289" s="35"/>
      <c r="I289" s="28"/>
      <c r="J289" s="44">
        <f t="shared" si="31"/>
        <v>0</v>
      </c>
      <c r="K289" s="47">
        <v>30.1</v>
      </c>
      <c r="L289" s="47">
        <v>30.1</v>
      </c>
      <c r="M289" s="62">
        <f t="shared" si="32"/>
        <v>0</v>
      </c>
      <c r="N289" s="56"/>
      <c r="O289" s="56"/>
      <c r="P289" s="56"/>
      <c r="Q289" s="47">
        <v>30.1</v>
      </c>
    </row>
    <row r="290" spans="1:17" ht="47.25" x14ac:dyDescent="0.25">
      <c r="A290" s="13" t="s">
        <v>269</v>
      </c>
      <c r="B290" s="11" t="s">
        <v>181</v>
      </c>
      <c r="C290" s="11">
        <v>200</v>
      </c>
      <c r="D290" s="12">
        <v>30.1</v>
      </c>
      <c r="F290" s="30">
        <f t="shared" si="30"/>
        <v>30.1</v>
      </c>
      <c r="G290" s="28"/>
      <c r="H290" s="35"/>
      <c r="I290" s="28"/>
      <c r="J290" s="44">
        <f t="shared" si="31"/>
        <v>0</v>
      </c>
      <c r="K290" s="47">
        <v>30.1</v>
      </c>
      <c r="L290" s="47">
        <v>30.1</v>
      </c>
      <c r="M290" s="62">
        <f t="shared" si="32"/>
        <v>0</v>
      </c>
      <c r="N290" s="56"/>
      <c r="O290" s="56"/>
      <c r="P290" s="56"/>
      <c r="Q290" s="47">
        <v>30.1</v>
      </c>
    </row>
    <row r="291" spans="1:17" ht="51" customHeight="1" x14ac:dyDescent="0.25">
      <c r="A291" s="13" t="s">
        <v>314</v>
      </c>
      <c r="B291" s="11" t="s">
        <v>297</v>
      </c>
      <c r="C291" s="11"/>
      <c r="D291" s="30">
        <v>1800</v>
      </c>
      <c r="E291">
        <v>1000</v>
      </c>
      <c r="F291" s="30">
        <f t="shared" si="30"/>
        <v>2800</v>
      </c>
      <c r="G291" s="28"/>
      <c r="H291" s="35"/>
      <c r="I291" s="28"/>
      <c r="J291" s="44">
        <f t="shared" si="31"/>
        <v>0</v>
      </c>
      <c r="K291" s="47">
        <v>2800</v>
      </c>
      <c r="L291" s="47">
        <v>2800</v>
      </c>
      <c r="M291" s="62">
        <f t="shared" si="32"/>
        <v>0</v>
      </c>
      <c r="N291" s="56"/>
      <c r="O291" s="56"/>
      <c r="P291" s="56"/>
      <c r="Q291" s="47">
        <v>2800</v>
      </c>
    </row>
    <row r="292" spans="1:17" ht="47.25" x14ac:dyDescent="0.25">
      <c r="A292" s="13" t="s">
        <v>269</v>
      </c>
      <c r="B292" s="11" t="s">
        <v>297</v>
      </c>
      <c r="C292" s="11" t="s">
        <v>95</v>
      </c>
      <c r="D292" s="30">
        <v>1800</v>
      </c>
      <c r="E292">
        <v>1000</v>
      </c>
      <c r="F292" s="30">
        <f t="shared" si="30"/>
        <v>2800</v>
      </c>
      <c r="G292" s="28"/>
      <c r="H292" s="35"/>
      <c r="I292" s="28"/>
      <c r="J292" s="44">
        <f t="shared" si="31"/>
        <v>0</v>
      </c>
      <c r="K292" s="47">
        <v>2800</v>
      </c>
      <c r="L292" s="47">
        <v>2800</v>
      </c>
      <c r="M292" s="62">
        <f t="shared" si="32"/>
        <v>0</v>
      </c>
      <c r="N292" s="56"/>
      <c r="O292" s="56"/>
      <c r="P292" s="56"/>
      <c r="Q292" s="47">
        <v>2800</v>
      </c>
    </row>
    <row r="293" spans="1:17" ht="15.75" x14ac:dyDescent="0.25">
      <c r="A293" s="68" t="s">
        <v>7</v>
      </c>
      <c r="B293" s="10"/>
      <c r="C293" s="10"/>
      <c r="D293" s="32">
        <v>1162894.7</v>
      </c>
      <c r="E293">
        <v>4546.3</v>
      </c>
      <c r="F293" s="30">
        <f t="shared" si="30"/>
        <v>1167441</v>
      </c>
      <c r="G293" s="39" t="e">
        <f>#REF!+G419+G434+G443+G524+G566+G601</f>
        <v>#REF!</v>
      </c>
      <c r="H293" s="43" t="e">
        <f>#REF!+H419+H434+H443+H524+H566+H601</f>
        <v>#REF!</v>
      </c>
      <c r="I293" s="43" t="e">
        <f>#REF!+I443+I524+I566+I601+I633</f>
        <v>#REF!</v>
      </c>
      <c r="J293" s="44" t="e">
        <f t="shared" si="31"/>
        <v>#REF!</v>
      </c>
      <c r="K293" s="46" t="e">
        <f>F293+J293</f>
        <v>#REF!</v>
      </c>
      <c r="L293" s="59" t="e">
        <f>#REF!+L419+L434+L443+L524+L566+L601+L633</f>
        <v>#REF!</v>
      </c>
      <c r="M293" s="62" t="e">
        <f>#REF!+M419+M434+M443+M524+M566+M601+M633</f>
        <v>#REF!</v>
      </c>
      <c r="N293" s="59" t="e">
        <f>#REF!+N419+N434+N443+N524+N566+N601+N633</f>
        <v>#REF!</v>
      </c>
      <c r="O293" s="59" t="e">
        <f>#REF!+O419+O434+O443+O524+O566+O601+O633</f>
        <v>#REF!</v>
      </c>
      <c r="P293" s="59" t="e">
        <f>#REF!+P419+P434+P443+P524+P566+P601+P633</f>
        <v>#REF!</v>
      </c>
      <c r="Q293" s="46">
        <f>SUM(Q294:Q650)</f>
        <v>0</v>
      </c>
    </row>
    <row r="294" spans="1:17" ht="15.75" customHeight="1" x14ac:dyDescent="0.25">
      <c r="A294" s="48"/>
      <c r="B294" s="25"/>
      <c r="C294" s="25"/>
      <c r="D294" s="49"/>
      <c r="F294" s="49"/>
      <c r="G294" s="50"/>
      <c r="H294" s="51"/>
      <c r="I294" s="50"/>
      <c r="J294" s="52"/>
      <c r="K294" s="53"/>
      <c r="L294" s="53"/>
      <c r="M294" s="53"/>
    </row>
    <row r="295" spans="1:17" ht="15.75" customHeight="1" x14ac:dyDescent="0.25">
      <c r="A295" s="48"/>
      <c r="B295" s="25"/>
      <c r="C295" s="25"/>
      <c r="D295" s="49"/>
      <c r="F295" s="49"/>
      <c r="G295" s="50"/>
      <c r="H295" s="51"/>
      <c r="I295" s="50"/>
      <c r="J295" s="52"/>
      <c r="K295" s="53"/>
      <c r="L295" s="53"/>
      <c r="M295" s="53"/>
    </row>
    <row r="296" spans="1:17" ht="62.25" customHeight="1" x14ac:dyDescent="0.3">
      <c r="A296" s="65" t="s">
        <v>112</v>
      </c>
      <c r="C296" s="6" t="s">
        <v>326</v>
      </c>
      <c r="D296" s="64"/>
      <c r="E296" s="64"/>
      <c r="F296" s="64"/>
      <c r="G296" s="64"/>
      <c r="H296" s="64"/>
      <c r="I296" s="64"/>
      <c r="J296" s="64"/>
      <c r="K296" s="64"/>
      <c r="L296" s="64"/>
      <c r="M296" s="64"/>
      <c r="N296" s="64"/>
      <c r="O296" s="64"/>
      <c r="P296" s="64"/>
      <c r="Q296" s="64"/>
    </row>
  </sheetData>
  <autoFilter ref="A18:R293" xr:uid="{00000000-0009-0000-0000-000003000000}">
    <sortState xmlns:xlrd2="http://schemas.microsoft.com/office/spreadsheetml/2017/richdata2" ref="A19:R453">
      <sortCondition ref="B18:B453"/>
    </sortState>
  </autoFilter>
  <mergeCells count="26">
    <mergeCell ref="B2:Q2"/>
    <mergeCell ref="B3:Q3"/>
    <mergeCell ref="B4:Q4"/>
    <mergeCell ref="B5:Q5"/>
    <mergeCell ref="B6:Q6"/>
    <mergeCell ref="B15:B16"/>
    <mergeCell ref="C15:C16"/>
    <mergeCell ref="I14:I16"/>
    <mergeCell ref="J14:J16"/>
    <mergeCell ref="B7:Q7"/>
    <mergeCell ref="K14:K16"/>
    <mergeCell ref="L14:L16"/>
    <mergeCell ref="M14:M16"/>
    <mergeCell ref="N14:N16"/>
    <mergeCell ref="A10:Q10"/>
    <mergeCell ref="B12:C12"/>
    <mergeCell ref="B13:C13"/>
    <mergeCell ref="A14:A16"/>
    <mergeCell ref="B14:C14"/>
    <mergeCell ref="D14:D16"/>
    <mergeCell ref="F14:F16"/>
    <mergeCell ref="G14:G16"/>
    <mergeCell ref="H14:H16"/>
    <mergeCell ref="O14:O16"/>
    <mergeCell ref="P14:P16"/>
    <mergeCell ref="Q14:Q16"/>
  </mergeCells>
  <pageMargins left="1.0236220472440944" right="0.19685039370078741" top="0.39370078740157483" bottom="0.51181102362204722" header="0.39370078740157483" footer="0.51181102362204722"/>
  <pageSetup paperSize="9" scale="90" fitToHeight="0" orientation="portrait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R267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43.42578125" style="1" customWidth="1"/>
    <col min="2" max="2" width="13.28515625" style="1" customWidth="1"/>
    <col min="3" max="3" width="7.5703125" style="1" customWidth="1"/>
    <col min="4" max="11" width="14.140625" hidden="1" customWidth="1"/>
    <col min="12" max="12" width="13.28515625" hidden="1" customWidth="1"/>
    <col min="13" max="13" width="13" hidden="1" customWidth="1"/>
    <col min="14" max="14" width="13.7109375" hidden="1" customWidth="1"/>
    <col min="15" max="15" width="14.5703125" hidden="1" customWidth="1"/>
    <col min="16" max="16" width="13.85546875" hidden="1" customWidth="1"/>
    <col min="17" max="17" width="13.140625" style="79" customWidth="1"/>
    <col min="18" max="18" width="14" style="79" customWidth="1"/>
  </cols>
  <sheetData>
    <row r="2" spans="1:18" ht="18.75" x14ac:dyDescent="0.3">
      <c r="A2" s="2" t="s">
        <v>405</v>
      </c>
      <c r="B2" s="124" t="s">
        <v>395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</row>
    <row r="3" spans="1:18" ht="18.75" x14ac:dyDescent="0.3">
      <c r="A3" s="2"/>
      <c r="B3" s="125" t="s">
        <v>391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</row>
    <row r="4" spans="1:18" ht="18.75" x14ac:dyDescent="0.3">
      <c r="A4" s="2"/>
      <c r="B4" s="124" t="s">
        <v>330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</row>
    <row r="5" spans="1:18" ht="18.75" x14ac:dyDescent="0.3">
      <c r="A5" s="2"/>
      <c r="B5" s="124" t="s">
        <v>331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</row>
    <row r="6" spans="1:18" ht="18.75" x14ac:dyDescent="0.3">
      <c r="A6" s="2"/>
      <c r="B6" s="124" t="s">
        <v>329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</row>
    <row r="7" spans="1:18" ht="18.75" x14ac:dyDescent="0.3">
      <c r="A7" s="2"/>
      <c r="B7" s="124" t="s">
        <v>406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</row>
    <row r="8" spans="1:18" x14ac:dyDescent="0.25">
      <c r="A8" s="2"/>
      <c r="B8" s="86"/>
      <c r="C8" s="86"/>
    </row>
    <row r="9" spans="1:18" x14ac:dyDescent="0.25">
      <c r="A9" s="2"/>
      <c r="B9" s="86"/>
      <c r="C9" s="86"/>
    </row>
    <row r="10" spans="1:18" ht="84.75" customHeight="1" x14ac:dyDescent="0.3">
      <c r="A10" s="144" t="s">
        <v>394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</row>
    <row r="11" spans="1:18" ht="12.75" customHeight="1" x14ac:dyDescent="0.25">
      <c r="A11" s="3"/>
      <c r="B11" s="87"/>
      <c r="C11" s="87"/>
    </row>
    <row r="12" spans="1:18" ht="24" hidden="1" customHeight="1" x14ac:dyDescent="0.25">
      <c r="A12" s="3"/>
      <c r="B12" s="136"/>
      <c r="C12" s="136"/>
    </row>
    <row r="13" spans="1:18" x14ac:dyDescent="0.25">
      <c r="B13" s="140"/>
      <c r="C13" s="140"/>
      <c r="K13" s="45" t="s">
        <v>344</v>
      </c>
      <c r="L13" s="45"/>
      <c r="M13" s="45"/>
    </row>
    <row r="14" spans="1:18" ht="38.25" customHeight="1" x14ac:dyDescent="0.25">
      <c r="A14" s="126" t="s">
        <v>0</v>
      </c>
      <c r="B14" s="123"/>
      <c r="C14" s="123"/>
      <c r="D14" s="123" t="s">
        <v>325</v>
      </c>
      <c r="F14" s="126" t="s">
        <v>325</v>
      </c>
      <c r="G14" s="137" t="s">
        <v>335</v>
      </c>
      <c r="H14" s="133" t="s">
        <v>341</v>
      </c>
      <c r="I14" s="133" t="s">
        <v>342</v>
      </c>
      <c r="J14" s="148" t="s">
        <v>343</v>
      </c>
      <c r="K14" s="126" t="s">
        <v>325</v>
      </c>
      <c r="L14" s="126" t="s">
        <v>349</v>
      </c>
      <c r="M14" s="129" t="s">
        <v>350</v>
      </c>
      <c r="N14" s="132" t="s">
        <v>345</v>
      </c>
      <c r="O14" s="132" t="s">
        <v>346</v>
      </c>
      <c r="P14" s="145" t="s">
        <v>342</v>
      </c>
      <c r="Q14" s="123" t="s">
        <v>392</v>
      </c>
      <c r="R14" s="123" t="s">
        <v>393</v>
      </c>
    </row>
    <row r="15" spans="1:18" ht="15.75" customHeight="1" x14ac:dyDescent="0.2">
      <c r="A15" s="127"/>
      <c r="B15" s="123" t="s">
        <v>5</v>
      </c>
      <c r="C15" s="123" t="s">
        <v>6</v>
      </c>
      <c r="D15" s="123"/>
      <c r="F15" s="127"/>
      <c r="G15" s="138"/>
      <c r="H15" s="134"/>
      <c r="I15" s="134"/>
      <c r="J15" s="148"/>
      <c r="K15" s="127"/>
      <c r="L15" s="127"/>
      <c r="M15" s="130"/>
      <c r="N15" s="132"/>
      <c r="O15" s="132"/>
      <c r="P15" s="146"/>
      <c r="Q15" s="123"/>
      <c r="R15" s="123"/>
    </row>
    <row r="16" spans="1:18" ht="27.75" customHeight="1" x14ac:dyDescent="0.2">
      <c r="A16" s="128"/>
      <c r="B16" s="123"/>
      <c r="C16" s="123"/>
      <c r="D16" s="123"/>
      <c r="F16" s="128"/>
      <c r="G16" s="139"/>
      <c r="H16" s="135"/>
      <c r="I16" s="135"/>
      <c r="J16" s="148"/>
      <c r="K16" s="128"/>
      <c r="L16" s="128"/>
      <c r="M16" s="131"/>
      <c r="N16" s="132"/>
      <c r="O16" s="132"/>
      <c r="P16" s="147"/>
      <c r="Q16" s="123"/>
      <c r="R16" s="123"/>
    </row>
    <row r="17" spans="1:18" x14ac:dyDescent="0.25">
      <c r="A17" s="78">
        <v>1</v>
      </c>
      <c r="B17" s="78">
        <v>2</v>
      </c>
      <c r="C17" s="78">
        <v>3</v>
      </c>
      <c r="D17" s="27">
        <v>7</v>
      </c>
      <c r="F17" s="28"/>
      <c r="G17" s="28"/>
      <c r="H17" s="28"/>
      <c r="I17" s="28"/>
      <c r="J17" s="28"/>
      <c r="K17" s="21">
        <v>7</v>
      </c>
      <c r="L17" s="21"/>
      <c r="M17" s="60"/>
      <c r="N17" s="56"/>
      <c r="O17" s="56"/>
      <c r="P17" s="56"/>
      <c r="Q17" s="118">
        <v>4</v>
      </c>
      <c r="R17" s="118">
        <v>5</v>
      </c>
    </row>
    <row r="18" spans="1:18" x14ac:dyDescent="0.25">
      <c r="A18" s="8"/>
      <c r="B18" s="8"/>
      <c r="C18" s="8"/>
      <c r="D18" s="28"/>
      <c r="F18" s="28"/>
      <c r="G18" s="28"/>
      <c r="H18" s="28"/>
      <c r="I18" s="28"/>
      <c r="J18" s="43"/>
      <c r="K18" s="44"/>
      <c r="L18" s="44"/>
      <c r="M18" s="61"/>
      <c r="N18" s="56"/>
      <c r="O18" s="56"/>
      <c r="P18" s="56"/>
      <c r="Q18" s="81"/>
      <c r="R18" s="81"/>
    </row>
    <row r="19" spans="1:18" ht="45" x14ac:dyDescent="0.25">
      <c r="A19" s="105" t="s">
        <v>119</v>
      </c>
      <c r="B19" s="93" t="s">
        <v>209</v>
      </c>
      <c r="C19" s="93"/>
      <c r="D19" s="29">
        <v>5381.6</v>
      </c>
      <c r="F19" s="30">
        <f t="shared" ref="F19:F24" si="0">SUM(D19:E19)</f>
        <v>5381.6</v>
      </c>
      <c r="G19" s="28"/>
      <c r="H19" s="35"/>
      <c r="I19" s="28"/>
      <c r="J19" s="44">
        <f t="shared" ref="J19:J24" si="1">G19+H19+I19</f>
        <v>0</v>
      </c>
      <c r="K19" s="47">
        <v>5381.6</v>
      </c>
      <c r="L19" s="47">
        <v>5381.6</v>
      </c>
      <c r="M19" s="62">
        <f t="shared" ref="M19:M24" si="2">L19-K19</f>
        <v>0</v>
      </c>
      <c r="N19" s="56"/>
      <c r="O19" s="56"/>
      <c r="P19" s="56"/>
      <c r="Q19" s="106">
        <v>832141.8</v>
      </c>
      <c r="R19" s="106">
        <v>832539.9</v>
      </c>
    </row>
    <row r="20" spans="1:18" ht="60" x14ac:dyDescent="0.25">
      <c r="A20" s="105" t="s">
        <v>120</v>
      </c>
      <c r="B20" s="93" t="s">
        <v>210</v>
      </c>
      <c r="C20" s="93"/>
      <c r="D20" s="29">
        <v>5381.6</v>
      </c>
      <c r="F20" s="30">
        <f t="shared" si="0"/>
        <v>5381.6</v>
      </c>
      <c r="G20" s="28"/>
      <c r="H20" s="35"/>
      <c r="I20" s="28"/>
      <c r="J20" s="44">
        <f t="shared" si="1"/>
        <v>0</v>
      </c>
      <c r="K20" s="47">
        <v>5381.6</v>
      </c>
      <c r="L20" s="47">
        <v>5381.6</v>
      </c>
      <c r="M20" s="62">
        <f t="shared" si="2"/>
        <v>0</v>
      </c>
      <c r="N20" s="56"/>
      <c r="O20" s="56"/>
      <c r="P20" s="56"/>
      <c r="Q20" s="120">
        <v>790515.3</v>
      </c>
      <c r="R20" s="120">
        <v>789993.3</v>
      </c>
    </row>
    <row r="21" spans="1:18" ht="75" x14ac:dyDescent="0.25">
      <c r="A21" s="114" t="s">
        <v>132</v>
      </c>
      <c r="B21" s="93" t="s">
        <v>211</v>
      </c>
      <c r="C21" s="93"/>
      <c r="D21" s="29">
        <v>14.6</v>
      </c>
      <c r="F21" s="30">
        <f t="shared" si="0"/>
        <v>14.6</v>
      </c>
      <c r="G21" s="30"/>
      <c r="H21" s="35"/>
      <c r="I21" s="28"/>
      <c r="J21" s="44">
        <f t="shared" si="1"/>
        <v>0</v>
      </c>
      <c r="K21" s="47">
        <v>14.6</v>
      </c>
      <c r="L21" s="47">
        <v>14.6</v>
      </c>
      <c r="M21" s="62">
        <f t="shared" si="2"/>
        <v>0</v>
      </c>
      <c r="N21" s="56"/>
      <c r="O21" s="56"/>
      <c r="P21" s="56"/>
      <c r="Q21" s="106">
        <v>109.3</v>
      </c>
      <c r="R21" s="106">
        <v>109.3</v>
      </c>
    </row>
    <row r="22" spans="1:18" ht="45" x14ac:dyDescent="0.25">
      <c r="A22" s="104" t="s">
        <v>28</v>
      </c>
      <c r="B22" s="93" t="s">
        <v>211</v>
      </c>
      <c r="C22" s="93" t="s">
        <v>108</v>
      </c>
      <c r="D22" s="29">
        <v>14.6</v>
      </c>
      <c r="F22" s="30">
        <f t="shared" si="0"/>
        <v>14.6</v>
      </c>
      <c r="G22" s="28"/>
      <c r="H22" s="35"/>
      <c r="I22" s="28"/>
      <c r="J22" s="44">
        <f t="shared" si="1"/>
        <v>0</v>
      </c>
      <c r="K22" s="47">
        <v>14.6</v>
      </c>
      <c r="L22" s="47">
        <v>14.6</v>
      </c>
      <c r="M22" s="62">
        <f t="shared" si="2"/>
        <v>0</v>
      </c>
      <c r="N22" s="56"/>
      <c r="O22" s="56"/>
      <c r="P22" s="56"/>
      <c r="Q22" s="106">
        <v>109.3</v>
      </c>
      <c r="R22" s="106">
        <v>109.3</v>
      </c>
    </row>
    <row r="23" spans="1:18" ht="30" x14ac:dyDescent="0.25">
      <c r="A23" s="105" t="s">
        <v>27</v>
      </c>
      <c r="B23" s="93" t="s">
        <v>212</v>
      </c>
      <c r="C23" s="98"/>
      <c r="D23" s="29">
        <v>109808.6</v>
      </c>
      <c r="F23" s="30">
        <f t="shared" si="0"/>
        <v>109808.6</v>
      </c>
      <c r="G23" s="28"/>
      <c r="H23" s="35">
        <v>-259.8</v>
      </c>
      <c r="I23" s="28"/>
      <c r="J23" s="44">
        <f t="shared" si="1"/>
        <v>-259.8</v>
      </c>
      <c r="K23" s="47">
        <v>109548.8</v>
      </c>
      <c r="L23" s="47">
        <v>109495.6</v>
      </c>
      <c r="M23" s="62">
        <f t="shared" si="2"/>
        <v>-53.19999999999709</v>
      </c>
      <c r="N23" s="56"/>
      <c r="O23" s="56"/>
      <c r="P23" s="56">
        <v>7669.8</v>
      </c>
      <c r="Q23" s="106">
        <v>210592.3</v>
      </c>
      <c r="R23" s="106">
        <v>210690</v>
      </c>
    </row>
    <row r="24" spans="1:18" ht="45" x14ac:dyDescent="0.25">
      <c r="A24" s="104" t="s">
        <v>28</v>
      </c>
      <c r="B24" s="93" t="s">
        <v>212</v>
      </c>
      <c r="C24" s="93">
        <v>600</v>
      </c>
      <c r="D24" s="12">
        <v>109808.6</v>
      </c>
      <c r="F24" s="30">
        <f t="shared" si="0"/>
        <v>109808.6</v>
      </c>
      <c r="G24" s="28"/>
      <c r="H24" s="35">
        <v>-259.8</v>
      </c>
      <c r="I24" s="28"/>
      <c r="J24" s="44">
        <f t="shared" si="1"/>
        <v>-259.8</v>
      </c>
      <c r="K24" s="47">
        <v>109548.8</v>
      </c>
      <c r="L24" s="47">
        <v>109495.6</v>
      </c>
      <c r="M24" s="62">
        <f t="shared" si="2"/>
        <v>-53.19999999999709</v>
      </c>
      <c r="N24" s="56"/>
      <c r="O24" s="56"/>
      <c r="P24" s="56">
        <v>7669.8</v>
      </c>
      <c r="Q24" s="106">
        <v>210592.3</v>
      </c>
      <c r="R24" s="106">
        <v>210690</v>
      </c>
    </row>
    <row r="25" spans="1:18" ht="45" x14ac:dyDescent="0.25">
      <c r="A25" s="104" t="s">
        <v>396</v>
      </c>
      <c r="B25" s="93" t="s">
        <v>397</v>
      </c>
      <c r="C25" s="93"/>
      <c r="D25" s="12"/>
      <c r="F25" s="30"/>
      <c r="G25" s="28"/>
      <c r="H25" s="35"/>
      <c r="I25" s="28"/>
      <c r="J25" s="44"/>
      <c r="K25" s="47"/>
      <c r="L25" s="47"/>
      <c r="M25" s="62"/>
      <c r="N25" s="56"/>
      <c r="O25" s="56"/>
      <c r="P25" s="56"/>
      <c r="Q25" s="119">
        <v>2400</v>
      </c>
      <c r="R25" s="106"/>
    </row>
    <row r="26" spans="1:18" ht="45" x14ac:dyDescent="0.25">
      <c r="A26" s="104" t="s">
        <v>28</v>
      </c>
      <c r="B26" s="93" t="s">
        <v>397</v>
      </c>
      <c r="C26" s="93" t="s">
        <v>108</v>
      </c>
      <c r="D26" s="12"/>
      <c r="F26" s="30"/>
      <c r="G26" s="28"/>
      <c r="H26" s="35"/>
      <c r="I26" s="28"/>
      <c r="J26" s="44"/>
      <c r="K26" s="47"/>
      <c r="L26" s="47"/>
      <c r="M26" s="62"/>
      <c r="N26" s="56"/>
      <c r="O26" s="56"/>
      <c r="P26" s="56"/>
      <c r="Q26" s="119">
        <v>2400</v>
      </c>
      <c r="R26" s="106"/>
    </row>
    <row r="27" spans="1:18" ht="105" x14ac:dyDescent="0.25">
      <c r="A27" s="105" t="s">
        <v>382</v>
      </c>
      <c r="B27" s="93" t="s">
        <v>243</v>
      </c>
      <c r="C27" s="93"/>
      <c r="D27" s="29">
        <v>5381.6</v>
      </c>
      <c r="F27" s="30">
        <f t="shared" ref="F27:F32" si="3">SUM(D27:E27)</f>
        <v>5381.6</v>
      </c>
      <c r="G27" s="28"/>
      <c r="H27" s="35"/>
      <c r="I27" s="28"/>
      <c r="J27" s="44">
        <f t="shared" ref="J27:J32" si="4">G27+H27+I27</f>
        <v>0</v>
      </c>
      <c r="K27" s="47">
        <v>5381.6</v>
      </c>
      <c r="L27" s="47">
        <v>5381.6</v>
      </c>
      <c r="M27" s="62">
        <f t="shared" ref="M27:M32" si="5">L27-K27</f>
        <v>0</v>
      </c>
      <c r="N27" s="56"/>
      <c r="O27" s="56"/>
      <c r="P27" s="56"/>
      <c r="Q27" s="106">
        <v>4913.3999999999996</v>
      </c>
      <c r="R27" s="106">
        <v>4913.3999999999996</v>
      </c>
    </row>
    <row r="28" spans="1:18" ht="30" x14ac:dyDescent="0.25">
      <c r="A28" s="104" t="s">
        <v>47</v>
      </c>
      <c r="B28" s="93" t="s">
        <v>243</v>
      </c>
      <c r="C28" s="93">
        <v>300</v>
      </c>
      <c r="D28" s="12">
        <v>5381.6</v>
      </c>
      <c r="F28" s="30">
        <f t="shared" si="3"/>
        <v>5381.6</v>
      </c>
      <c r="G28" s="28"/>
      <c r="H28" s="35">
        <v>-40.200000000000003</v>
      </c>
      <c r="I28" s="28"/>
      <c r="J28" s="44">
        <f t="shared" si="4"/>
        <v>-40.200000000000003</v>
      </c>
      <c r="K28" s="47">
        <v>5341.4</v>
      </c>
      <c r="L28" s="47">
        <v>5341.4</v>
      </c>
      <c r="M28" s="62">
        <f t="shared" si="5"/>
        <v>0</v>
      </c>
      <c r="N28" s="56"/>
      <c r="O28" s="56"/>
      <c r="P28" s="56"/>
      <c r="Q28" s="106">
        <v>4913.3999999999996</v>
      </c>
      <c r="R28" s="106">
        <v>4913.3999999999996</v>
      </c>
    </row>
    <row r="29" spans="1:18" ht="165" x14ac:dyDescent="0.25">
      <c r="A29" s="105" t="s">
        <v>70</v>
      </c>
      <c r="B29" s="93" t="s">
        <v>250</v>
      </c>
      <c r="C29" s="93"/>
      <c r="D29" s="29">
        <v>4494.1000000000004</v>
      </c>
      <c r="F29" s="30">
        <f t="shared" si="3"/>
        <v>4494.1000000000004</v>
      </c>
      <c r="G29" s="28"/>
      <c r="H29" s="35"/>
      <c r="I29" s="28"/>
      <c r="J29" s="44">
        <f t="shared" si="4"/>
        <v>0</v>
      </c>
      <c r="K29" s="47">
        <v>4494.1000000000004</v>
      </c>
      <c r="L29" s="47">
        <v>4494.1000000000004</v>
      </c>
      <c r="M29" s="62">
        <f t="shared" si="5"/>
        <v>0</v>
      </c>
      <c r="N29" s="56"/>
      <c r="O29" s="56"/>
      <c r="P29" s="56"/>
      <c r="Q29" s="106">
        <v>13488.5</v>
      </c>
      <c r="R29" s="119">
        <v>14030.3</v>
      </c>
    </row>
    <row r="30" spans="1:18" ht="45" x14ac:dyDescent="0.25">
      <c r="A30" s="104" t="s">
        <v>28</v>
      </c>
      <c r="B30" s="93" t="s">
        <v>250</v>
      </c>
      <c r="C30" s="93">
        <v>600</v>
      </c>
      <c r="D30" s="12">
        <v>4494.1000000000004</v>
      </c>
      <c r="F30" s="30">
        <f t="shared" si="3"/>
        <v>4494.1000000000004</v>
      </c>
      <c r="G30" s="28"/>
      <c r="H30" s="35"/>
      <c r="I30" s="28"/>
      <c r="J30" s="44">
        <f t="shared" si="4"/>
        <v>0</v>
      </c>
      <c r="K30" s="47">
        <v>4494.1000000000004</v>
      </c>
      <c r="L30" s="47">
        <v>4494.1000000000004</v>
      </c>
      <c r="M30" s="62">
        <f t="shared" si="5"/>
        <v>0</v>
      </c>
      <c r="N30" s="56"/>
      <c r="O30" s="56"/>
      <c r="P30" s="56"/>
      <c r="Q30" s="106">
        <v>13488.5</v>
      </c>
      <c r="R30" s="119">
        <v>14030.3</v>
      </c>
    </row>
    <row r="31" spans="1:18" ht="90" x14ac:dyDescent="0.25">
      <c r="A31" s="110" t="s">
        <v>253</v>
      </c>
      <c r="B31" s="93" t="s">
        <v>254</v>
      </c>
      <c r="C31" s="93"/>
      <c r="D31" s="29">
        <v>319721.7</v>
      </c>
      <c r="F31" s="30">
        <f t="shared" si="3"/>
        <v>319721.7</v>
      </c>
      <c r="G31" s="29">
        <v>5218.3999999999996</v>
      </c>
      <c r="H31" s="35">
        <v>-4802.1000000000004</v>
      </c>
      <c r="I31" s="28"/>
      <c r="J31" s="44">
        <f t="shared" si="4"/>
        <v>416.29999999999927</v>
      </c>
      <c r="K31" s="47">
        <v>320138</v>
      </c>
      <c r="L31" s="47">
        <v>320138</v>
      </c>
      <c r="M31" s="62">
        <f t="shared" si="5"/>
        <v>0</v>
      </c>
      <c r="N31" s="56"/>
      <c r="O31" s="56">
        <v>3345.3</v>
      </c>
      <c r="P31" s="56"/>
      <c r="Q31" s="106">
        <v>553129.69999999995</v>
      </c>
      <c r="R31" s="106">
        <v>553129.69999999995</v>
      </c>
    </row>
    <row r="32" spans="1:18" ht="45" x14ac:dyDescent="0.25">
      <c r="A32" s="104" t="s">
        <v>28</v>
      </c>
      <c r="B32" s="93" t="s">
        <v>254</v>
      </c>
      <c r="C32" s="93">
        <v>600</v>
      </c>
      <c r="D32" s="12">
        <v>319721.7</v>
      </c>
      <c r="F32" s="30">
        <f t="shared" si="3"/>
        <v>319721.7</v>
      </c>
      <c r="G32" s="29">
        <v>5218.3999999999996</v>
      </c>
      <c r="H32" s="35">
        <v>-4802.1000000000004</v>
      </c>
      <c r="I32" s="28"/>
      <c r="J32" s="44">
        <f t="shared" si="4"/>
        <v>416.29999999999927</v>
      </c>
      <c r="K32" s="47">
        <v>320138</v>
      </c>
      <c r="L32" s="47">
        <v>320138</v>
      </c>
      <c r="M32" s="62">
        <f t="shared" si="5"/>
        <v>0</v>
      </c>
      <c r="N32" s="56"/>
      <c r="O32" s="56">
        <v>3345.3</v>
      </c>
      <c r="P32" s="56"/>
      <c r="Q32" s="106">
        <v>553129.69999999995</v>
      </c>
      <c r="R32" s="106">
        <v>553129.69999999995</v>
      </c>
    </row>
    <row r="33" spans="1:18" ht="75" x14ac:dyDescent="0.25">
      <c r="A33" s="104" t="s">
        <v>375</v>
      </c>
      <c r="B33" s="93" t="s">
        <v>241</v>
      </c>
      <c r="C33" s="93"/>
      <c r="D33" s="12"/>
      <c r="F33" s="30"/>
      <c r="G33" s="28"/>
      <c r="H33" s="35"/>
      <c r="I33" s="28"/>
      <c r="J33" s="44"/>
      <c r="K33" s="47"/>
      <c r="L33" s="47"/>
      <c r="M33" s="62"/>
      <c r="N33" s="56"/>
      <c r="O33" s="56"/>
      <c r="P33" s="56"/>
      <c r="Q33" s="106">
        <v>1721.6</v>
      </c>
      <c r="R33" s="106">
        <v>1790.6</v>
      </c>
    </row>
    <row r="34" spans="1:18" ht="45" x14ac:dyDescent="0.25">
      <c r="A34" s="104" t="s">
        <v>28</v>
      </c>
      <c r="B34" s="93" t="s">
        <v>241</v>
      </c>
      <c r="C34" s="93" t="s">
        <v>108</v>
      </c>
      <c r="D34" s="12"/>
      <c r="F34" s="30"/>
      <c r="G34" s="28"/>
      <c r="H34" s="35"/>
      <c r="I34" s="28"/>
      <c r="J34" s="44"/>
      <c r="K34" s="47"/>
      <c r="L34" s="47"/>
      <c r="M34" s="62"/>
      <c r="N34" s="56"/>
      <c r="O34" s="56"/>
      <c r="P34" s="56"/>
      <c r="Q34" s="106">
        <v>1721.6</v>
      </c>
      <c r="R34" s="106">
        <v>1790.6</v>
      </c>
    </row>
    <row r="35" spans="1:18" ht="90" x14ac:dyDescent="0.25">
      <c r="A35" s="104" t="s">
        <v>379</v>
      </c>
      <c r="B35" s="93" t="s">
        <v>275</v>
      </c>
      <c r="C35" s="93"/>
      <c r="D35" s="29"/>
      <c r="F35" s="30"/>
      <c r="G35" s="28"/>
      <c r="H35" s="41">
        <v>65.900000000000006</v>
      </c>
      <c r="I35" s="28"/>
      <c r="J35" s="44">
        <f t="shared" ref="J35:J47" si="6">G35+H35+I35</f>
        <v>65.900000000000006</v>
      </c>
      <c r="K35" s="47">
        <v>65.900000000000006</v>
      </c>
      <c r="L35" s="47">
        <v>65.900000000000006</v>
      </c>
      <c r="M35" s="62">
        <f t="shared" ref="M35:M47" si="7">L35-K35</f>
        <v>0</v>
      </c>
      <c r="N35" s="56"/>
      <c r="O35" s="56"/>
      <c r="P35" s="56"/>
      <c r="Q35" s="106">
        <v>1812.5</v>
      </c>
      <c r="R35" s="106">
        <v>1812.5</v>
      </c>
    </row>
    <row r="36" spans="1:18" ht="45" x14ac:dyDescent="0.25">
      <c r="A36" s="105" t="s">
        <v>269</v>
      </c>
      <c r="B36" s="93" t="s">
        <v>275</v>
      </c>
      <c r="C36" s="93" t="s">
        <v>95</v>
      </c>
      <c r="D36" s="29"/>
      <c r="F36" s="30"/>
      <c r="G36" s="28"/>
      <c r="H36" s="41">
        <v>65.900000000000006</v>
      </c>
      <c r="I36" s="28"/>
      <c r="J36" s="44">
        <f t="shared" si="6"/>
        <v>65.900000000000006</v>
      </c>
      <c r="K36" s="47">
        <v>65.900000000000006</v>
      </c>
      <c r="L36" s="47">
        <v>65.900000000000006</v>
      </c>
      <c r="M36" s="62">
        <f t="shared" si="7"/>
        <v>0</v>
      </c>
      <c r="N36" s="56"/>
      <c r="O36" s="56"/>
      <c r="P36" s="56"/>
      <c r="Q36" s="106">
        <v>1812.5</v>
      </c>
      <c r="R36" s="106">
        <v>1812.5</v>
      </c>
    </row>
    <row r="37" spans="1:18" ht="120" x14ac:dyDescent="0.25">
      <c r="A37" s="104" t="s">
        <v>363</v>
      </c>
      <c r="B37" s="93" t="s">
        <v>398</v>
      </c>
      <c r="C37" s="93"/>
      <c r="D37" s="29"/>
      <c r="F37" s="30"/>
      <c r="G37" s="28"/>
      <c r="H37" s="41"/>
      <c r="I37" s="28"/>
      <c r="J37" s="44"/>
      <c r="K37" s="47"/>
      <c r="L37" s="47"/>
      <c r="M37" s="62"/>
      <c r="N37" s="56"/>
      <c r="O37" s="56"/>
      <c r="P37" s="56"/>
      <c r="Q37" s="121">
        <v>2348</v>
      </c>
      <c r="R37" s="121">
        <v>3517.5</v>
      </c>
    </row>
    <row r="38" spans="1:18" ht="45" x14ac:dyDescent="0.25">
      <c r="A38" s="104" t="s">
        <v>28</v>
      </c>
      <c r="B38" s="93" t="s">
        <v>398</v>
      </c>
      <c r="C38" s="93" t="s">
        <v>108</v>
      </c>
      <c r="D38" s="29"/>
      <c r="F38" s="30"/>
      <c r="G38" s="28"/>
      <c r="H38" s="41"/>
      <c r="I38" s="28"/>
      <c r="J38" s="44"/>
      <c r="K38" s="47"/>
      <c r="L38" s="47"/>
      <c r="M38" s="62"/>
      <c r="N38" s="56"/>
      <c r="O38" s="56"/>
      <c r="P38" s="56"/>
      <c r="Q38" s="121">
        <v>2348</v>
      </c>
      <c r="R38" s="121">
        <v>3517.5</v>
      </c>
    </row>
    <row r="39" spans="1:18" ht="60" x14ac:dyDescent="0.25">
      <c r="A39" s="105" t="s">
        <v>133</v>
      </c>
      <c r="B39" s="93" t="s">
        <v>215</v>
      </c>
      <c r="C39" s="93"/>
      <c r="D39" s="29">
        <v>35520.400000000001</v>
      </c>
      <c r="F39" s="30">
        <f t="shared" ref="F39:F47" si="8">SUM(D39:E39)</f>
        <v>35520.400000000001</v>
      </c>
      <c r="G39" s="28"/>
      <c r="H39" s="42" t="e">
        <f>H40+#REF!+H44+#REF!</f>
        <v>#REF!</v>
      </c>
      <c r="I39" s="28"/>
      <c r="J39" s="44" t="e">
        <f t="shared" si="6"/>
        <v>#REF!</v>
      </c>
      <c r="K39" s="47">
        <v>40619.599999999999</v>
      </c>
      <c r="L39" s="47" t="e">
        <f>L40+#REF!+L44+#REF!</f>
        <v>#REF!</v>
      </c>
      <c r="M39" s="62" t="e">
        <f t="shared" si="7"/>
        <v>#REF!</v>
      </c>
      <c r="N39" s="56"/>
      <c r="O39" s="56"/>
      <c r="P39" s="56">
        <v>2992.4</v>
      </c>
      <c r="Q39" s="121">
        <v>41626.5</v>
      </c>
      <c r="R39" s="121">
        <v>42546.6</v>
      </c>
    </row>
    <row r="40" spans="1:18" ht="30" x14ac:dyDescent="0.25">
      <c r="A40" s="104" t="s">
        <v>74</v>
      </c>
      <c r="B40" s="93" t="s">
        <v>216</v>
      </c>
      <c r="C40" s="93"/>
      <c r="D40" s="29">
        <v>5230.8</v>
      </c>
      <c r="F40" s="30">
        <f t="shared" si="8"/>
        <v>5230.8</v>
      </c>
      <c r="G40" s="28"/>
      <c r="H40" s="41">
        <v>28.1</v>
      </c>
      <c r="I40" s="28"/>
      <c r="J40" s="44">
        <f t="shared" si="6"/>
        <v>28.1</v>
      </c>
      <c r="K40" s="47">
        <v>5258.9</v>
      </c>
      <c r="L40" s="47">
        <v>5259</v>
      </c>
      <c r="M40" s="62">
        <f t="shared" si="7"/>
        <v>0.1000000000003638</v>
      </c>
      <c r="N40" s="56"/>
      <c r="O40" s="56"/>
      <c r="P40" s="56"/>
      <c r="Q40" s="121">
        <v>5543.9</v>
      </c>
      <c r="R40" s="121">
        <v>5543.9</v>
      </c>
    </row>
    <row r="41" spans="1:18" ht="90" x14ac:dyDescent="0.25">
      <c r="A41" s="105" t="s">
        <v>13</v>
      </c>
      <c r="B41" s="93" t="s">
        <v>216</v>
      </c>
      <c r="C41" s="93">
        <v>100</v>
      </c>
      <c r="D41" s="12">
        <v>5079.1000000000004</v>
      </c>
      <c r="F41" s="30">
        <f t="shared" si="8"/>
        <v>5079.1000000000004</v>
      </c>
      <c r="G41" s="28"/>
      <c r="H41" s="35">
        <v>-7.1</v>
      </c>
      <c r="I41" s="28"/>
      <c r="J41" s="44">
        <f t="shared" si="6"/>
        <v>-7.1</v>
      </c>
      <c r="K41" s="47">
        <v>5072</v>
      </c>
      <c r="L41" s="47">
        <v>5063.8999999999996</v>
      </c>
      <c r="M41" s="62">
        <f t="shared" si="7"/>
        <v>-8.1000000000003638</v>
      </c>
      <c r="N41" s="56"/>
      <c r="O41" s="56"/>
      <c r="P41" s="56"/>
      <c r="Q41" s="121">
        <v>5272.7</v>
      </c>
      <c r="R41" s="121">
        <v>5272.7</v>
      </c>
    </row>
    <row r="42" spans="1:18" ht="45" x14ac:dyDescent="0.25">
      <c r="A42" s="105" t="s">
        <v>269</v>
      </c>
      <c r="B42" s="93" t="s">
        <v>216</v>
      </c>
      <c r="C42" s="93">
        <v>200</v>
      </c>
      <c r="D42" s="12">
        <v>140.5</v>
      </c>
      <c r="F42" s="30">
        <f t="shared" si="8"/>
        <v>140.5</v>
      </c>
      <c r="G42" s="28"/>
      <c r="H42" s="35">
        <v>43.6</v>
      </c>
      <c r="I42" s="28"/>
      <c r="J42" s="44">
        <f t="shared" si="6"/>
        <v>43.6</v>
      </c>
      <c r="K42" s="47">
        <v>184.1</v>
      </c>
      <c r="L42" s="47">
        <v>188.5</v>
      </c>
      <c r="M42" s="62">
        <f t="shared" si="7"/>
        <v>4.4000000000000057</v>
      </c>
      <c r="N42" s="56"/>
      <c r="O42" s="56"/>
      <c r="P42" s="56"/>
      <c r="Q42" s="122">
        <v>259.60000000000002</v>
      </c>
      <c r="R42" s="122">
        <v>259.60000000000002</v>
      </c>
    </row>
    <row r="43" spans="1:18" ht="15.75" x14ac:dyDescent="0.25">
      <c r="A43" s="106" t="s">
        <v>19</v>
      </c>
      <c r="B43" s="93" t="s">
        <v>216</v>
      </c>
      <c r="C43" s="93">
        <v>800</v>
      </c>
      <c r="D43" s="12">
        <v>11.2</v>
      </c>
      <c r="F43" s="30">
        <f t="shared" si="8"/>
        <v>11.2</v>
      </c>
      <c r="G43" s="28"/>
      <c r="H43" s="35">
        <v>-8.4</v>
      </c>
      <c r="I43" s="28"/>
      <c r="J43" s="44">
        <f t="shared" si="6"/>
        <v>-8.4</v>
      </c>
      <c r="K43" s="47">
        <v>2.8</v>
      </c>
      <c r="L43" s="47">
        <v>6.5</v>
      </c>
      <c r="M43" s="62">
        <f t="shared" si="7"/>
        <v>3.7</v>
      </c>
      <c r="N43" s="56"/>
      <c r="O43" s="56"/>
      <c r="P43" s="56"/>
      <c r="Q43" s="106">
        <v>11.6</v>
      </c>
      <c r="R43" s="106">
        <v>11.6</v>
      </c>
    </row>
    <row r="44" spans="1:18" ht="30" x14ac:dyDescent="0.25">
      <c r="A44" s="105" t="s">
        <v>27</v>
      </c>
      <c r="B44" s="93" t="s">
        <v>217</v>
      </c>
      <c r="C44" s="93"/>
      <c r="D44" s="29">
        <v>30289.599999999999</v>
      </c>
      <c r="F44" s="30">
        <f t="shared" si="8"/>
        <v>30289.599999999999</v>
      </c>
      <c r="G44" s="28"/>
      <c r="H44" s="42">
        <v>79</v>
      </c>
      <c r="I44" s="28"/>
      <c r="J44" s="44">
        <f t="shared" si="6"/>
        <v>79</v>
      </c>
      <c r="K44" s="47">
        <v>30368.6</v>
      </c>
      <c r="L44" s="47">
        <v>30368.799999999999</v>
      </c>
      <c r="M44" s="62">
        <f t="shared" si="7"/>
        <v>0.2000000000007276</v>
      </c>
      <c r="N44" s="56"/>
      <c r="O44" s="56"/>
      <c r="P44" s="56">
        <v>2992.4</v>
      </c>
      <c r="Q44" s="106">
        <v>36082.6</v>
      </c>
      <c r="R44" s="106">
        <v>36012.199999999997</v>
      </c>
    </row>
    <row r="45" spans="1:18" ht="90" x14ac:dyDescent="0.25">
      <c r="A45" s="105" t="s">
        <v>13</v>
      </c>
      <c r="B45" s="93" t="s">
        <v>217</v>
      </c>
      <c r="C45" s="93">
        <v>100</v>
      </c>
      <c r="D45" s="12">
        <v>25180.2</v>
      </c>
      <c r="F45" s="30">
        <f t="shared" si="8"/>
        <v>25180.2</v>
      </c>
      <c r="G45" s="28"/>
      <c r="H45" s="35">
        <v>825.7</v>
      </c>
      <c r="I45" s="28"/>
      <c r="J45" s="44">
        <f t="shared" si="6"/>
        <v>825.7</v>
      </c>
      <c r="K45" s="47">
        <v>26005.9</v>
      </c>
      <c r="L45" s="47">
        <v>24625.7</v>
      </c>
      <c r="M45" s="62">
        <f t="shared" si="7"/>
        <v>-1380.2000000000007</v>
      </c>
      <c r="N45" s="56"/>
      <c r="O45" s="56"/>
      <c r="P45" s="56">
        <v>2992.4</v>
      </c>
      <c r="Q45" s="106">
        <v>31694.9</v>
      </c>
      <c r="R45" s="106">
        <v>31694.9</v>
      </c>
    </row>
    <row r="46" spans="1:18" ht="45" x14ac:dyDescent="0.25">
      <c r="A46" s="105" t="s">
        <v>269</v>
      </c>
      <c r="B46" s="93" t="s">
        <v>217</v>
      </c>
      <c r="C46" s="93">
        <v>200</v>
      </c>
      <c r="D46" s="12">
        <v>5032.8</v>
      </c>
      <c r="F46" s="30">
        <f t="shared" si="8"/>
        <v>5032.8</v>
      </c>
      <c r="G46" s="28"/>
      <c r="H46" s="35">
        <v>-680.1</v>
      </c>
      <c r="I46" s="28"/>
      <c r="J46" s="44">
        <f t="shared" si="6"/>
        <v>-680.1</v>
      </c>
      <c r="K46" s="47">
        <v>4352.7</v>
      </c>
      <c r="L46" s="47">
        <v>5704.3</v>
      </c>
      <c r="M46" s="62">
        <f t="shared" si="7"/>
        <v>1351.6000000000004</v>
      </c>
      <c r="N46" s="56"/>
      <c r="O46" s="56"/>
      <c r="P46" s="56"/>
      <c r="Q46" s="106">
        <v>4311.1000000000004</v>
      </c>
      <c r="R46" s="106">
        <v>4240.7</v>
      </c>
    </row>
    <row r="47" spans="1:18" ht="15.75" x14ac:dyDescent="0.25">
      <c r="A47" s="105" t="s">
        <v>19</v>
      </c>
      <c r="B47" s="93" t="s">
        <v>217</v>
      </c>
      <c r="C47" s="93" t="s">
        <v>101</v>
      </c>
      <c r="D47" s="29">
        <v>76.599999999999994</v>
      </c>
      <c r="F47" s="30">
        <f t="shared" si="8"/>
        <v>76.599999999999994</v>
      </c>
      <c r="G47" s="28"/>
      <c r="H47" s="35">
        <v>-66.599999999999994</v>
      </c>
      <c r="I47" s="28"/>
      <c r="J47" s="44">
        <f t="shared" si="6"/>
        <v>-66.599999999999994</v>
      </c>
      <c r="K47" s="47">
        <v>10</v>
      </c>
      <c r="L47" s="47">
        <v>38.799999999999997</v>
      </c>
      <c r="M47" s="62">
        <f t="shared" si="7"/>
        <v>28.799999999999997</v>
      </c>
      <c r="N47" s="56"/>
      <c r="O47" s="56"/>
      <c r="P47" s="56"/>
      <c r="Q47" s="106">
        <v>76.599999999999994</v>
      </c>
      <c r="R47" s="106">
        <v>76.599999999999994</v>
      </c>
    </row>
    <row r="48" spans="1:18" ht="75" x14ac:dyDescent="0.25">
      <c r="A48" s="105" t="s">
        <v>390</v>
      </c>
      <c r="B48" s="93" t="s">
        <v>399</v>
      </c>
      <c r="C48" s="93"/>
      <c r="D48" s="29"/>
      <c r="F48" s="30"/>
      <c r="G48" s="28"/>
      <c r="H48" s="35"/>
      <c r="I48" s="28"/>
      <c r="J48" s="44"/>
      <c r="K48" s="47"/>
      <c r="L48" s="47"/>
      <c r="M48" s="62"/>
      <c r="N48" s="56"/>
      <c r="O48" s="56"/>
      <c r="P48" s="56"/>
      <c r="Q48" s="106">
        <v>0</v>
      </c>
      <c r="R48" s="106">
        <v>990.5</v>
      </c>
    </row>
    <row r="49" spans="1:18" ht="45" x14ac:dyDescent="0.25">
      <c r="A49" s="105" t="s">
        <v>269</v>
      </c>
      <c r="B49" s="93" t="s">
        <v>399</v>
      </c>
      <c r="C49" s="93" t="s">
        <v>95</v>
      </c>
      <c r="D49" s="29"/>
      <c r="F49" s="30"/>
      <c r="G49" s="28"/>
      <c r="H49" s="35"/>
      <c r="I49" s="28"/>
      <c r="J49" s="44"/>
      <c r="K49" s="47"/>
      <c r="L49" s="47"/>
      <c r="M49" s="62"/>
      <c r="N49" s="56"/>
      <c r="O49" s="56"/>
      <c r="P49" s="56"/>
      <c r="Q49" s="106">
        <v>0</v>
      </c>
      <c r="R49" s="106">
        <v>990.5</v>
      </c>
    </row>
    <row r="50" spans="1:18" ht="30" x14ac:dyDescent="0.25">
      <c r="A50" s="105" t="s">
        <v>135</v>
      </c>
      <c r="B50" s="93" t="s">
        <v>196</v>
      </c>
      <c r="C50" s="93"/>
      <c r="D50" s="30">
        <v>100</v>
      </c>
      <c r="F50" s="30">
        <f>SUM(D50:E50)</f>
        <v>100</v>
      </c>
      <c r="G50" s="28"/>
      <c r="H50" s="35"/>
      <c r="I50" s="28"/>
      <c r="J50" s="44">
        <f>G50+H50+I50</f>
        <v>0</v>
      </c>
      <c r="K50" s="47">
        <v>100</v>
      </c>
      <c r="L50" s="47">
        <v>100</v>
      </c>
      <c r="M50" s="62">
        <f>L50-K50</f>
        <v>0</v>
      </c>
      <c r="N50" s="56"/>
      <c r="O50" s="56"/>
      <c r="P50" s="56"/>
      <c r="Q50" s="106">
        <v>2936.4</v>
      </c>
      <c r="R50" s="106"/>
    </row>
    <row r="51" spans="1:18" ht="30" x14ac:dyDescent="0.25">
      <c r="A51" s="104" t="s">
        <v>136</v>
      </c>
      <c r="B51" s="93" t="s">
        <v>197</v>
      </c>
      <c r="C51" s="93"/>
      <c r="D51" s="30">
        <v>415</v>
      </c>
      <c r="F51" s="30">
        <f>SUM(D51:E51)</f>
        <v>415</v>
      </c>
      <c r="G51" s="28"/>
      <c r="H51" s="35"/>
      <c r="I51" s="28"/>
      <c r="J51" s="44">
        <f>G51+H51+I51</f>
        <v>0</v>
      </c>
      <c r="K51" s="47">
        <v>415</v>
      </c>
      <c r="L51" s="47">
        <v>415</v>
      </c>
      <c r="M51" s="62">
        <f>L51-K51</f>
        <v>0</v>
      </c>
      <c r="N51" s="56"/>
      <c r="O51" s="56"/>
      <c r="P51" s="56"/>
      <c r="Q51" s="119">
        <v>2936.4</v>
      </c>
      <c r="R51" s="106">
        <v>0</v>
      </c>
    </row>
    <row r="52" spans="1:18" ht="30" x14ac:dyDescent="0.25">
      <c r="A52" s="104" t="s">
        <v>137</v>
      </c>
      <c r="B52" s="93" t="s">
        <v>198</v>
      </c>
      <c r="C52" s="93"/>
      <c r="D52" s="30">
        <v>415</v>
      </c>
      <c r="F52" s="30">
        <f>SUM(D52:E52)</f>
        <v>415</v>
      </c>
      <c r="G52" s="28"/>
      <c r="H52" s="35"/>
      <c r="I52" s="28"/>
      <c r="J52" s="44">
        <f>G52+H52+I52</f>
        <v>0</v>
      </c>
      <c r="K52" s="47">
        <v>415</v>
      </c>
      <c r="L52" s="47">
        <v>415</v>
      </c>
      <c r="M52" s="62">
        <f>L52-K52</f>
        <v>0</v>
      </c>
      <c r="N52" s="56"/>
      <c r="O52" s="56"/>
      <c r="P52" s="56"/>
      <c r="Q52" s="119">
        <v>2936.4</v>
      </c>
      <c r="R52" s="106">
        <v>0</v>
      </c>
    </row>
    <row r="53" spans="1:18" ht="45" x14ac:dyDescent="0.25">
      <c r="A53" s="105" t="s">
        <v>269</v>
      </c>
      <c r="B53" s="93" t="s">
        <v>198</v>
      </c>
      <c r="C53" s="93" t="s">
        <v>95</v>
      </c>
      <c r="D53" s="30">
        <v>70</v>
      </c>
      <c r="F53" s="36">
        <f>SUM(D53:E53)</f>
        <v>70</v>
      </c>
      <c r="G53" s="28"/>
      <c r="H53" s="35">
        <v>60</v>
      </c>
      <c r="I53" s="28"/>
      <c r="J53" s="44">
        <f>G53+H53+I53</f>
        <v>60</v>
      </c>
      <c r="K53" s="47">
        <v>130</v>
      </c>
      <c r="L53" s="47">
        <v>130</v>
      </c>
      <c r="M53" s="62">
        <f>L53-K53</f>
        <v>0</v>
      </c>
      <c r="N53" s="56"/>
      <c r="O53" s="56"/>
      <c r="P53" s="56"/>
      <c r="Q53" s="119">
        <v>785</v>
      </c>
      <c r="R53" s="106">
        <v>0</v>
      </c>
    </row>
    <row r="54" spans="1:18" ht="45" x14ac:dyDescent="0.25">
      <c r="A54" s="104" t="s">
        <v>28</v>
      </c>
      <c r="B54" s="93" t="s">
        <v>198</v>
      </c>
      <c r="C54" s="93" t="s">
        <v>108</v>
      </c>
      <c r="D54" s="30"/>
      <c r="F54" s="30"/>
      <c r="G54" s="28"/>
      <c r="H54" s="35"/>
      <c r="I54" s="28"/>
      <c r="J54" s="44"/>
      <c r="K54" s="47"/>
      <c r="L54" s="47"/>
      <c r="M54" s="62"/>
      <c r="N54" s="56"/>
      <c r="O54" s="56"/>
      <c r="P54" s="56"/>
      <c r="Q54" s="119">
        <v>2151.4</v>
      </c>
      <c r="R54" s="106">
        <v>0</v>
      </c>
    </row>
    <row r="55" spans="1:18" ht="75" x14ac:dyDescent="0.25">
      <c r="A55" s="105" t="s">
        <v>313</v>
      </c>
      <c r="B55" s="93" t="s">
        <v>311</v>
      </c>
      <c r="C55" s="93"/>
      <c r="D55" s="29">
        <v>12301.3</v>
      </c>
      <c r="E55">
        <v>150</v>
      </c>
      <c r="F55" s="30">
        <f t="shared" ref="F55:F82" si="9">SUM(D55:E55)</f>
        <v>12451.3</v>
      </c>
      <c r="G55" s="28"/>
      <c r="H55" s="35"/>
      <c r="I55" s="28"/>
      <c r="J55" s="44">
        <f t="shared" ref="J55:J84" si="10">G55+H55+I55</f>
        <v>0</v>
      </c>
      <c r="K55" s="47">
        <v>12451.3</v>
      </c>
      <c r="L55" s="47">
        <v>12451.3</v>
      </c>
      <c r="M55" s="62">
        <f t="shared" ref="M55:M84" si="11">L55-K55</f>
        <v>0</v>
      </c>
      <c r="N55" s="56"/>
      <c r="O55" s="56">
        <v>-10601.3</v>
      </c>
      <c r="P55" s="56"/>
      <c r="Q55" s="119">
        <v>2000</v>
      </c>
      <c r="R55" s="119">
        <v>15000</v>
      </c>
    </row>
    <row r="56" spans="1:18" ht="75" x14ac:dyDescent="0.25">
      <c r="A56" s="105" t="s">
        <v>312</v>
      </c>
      <c r="B56" s="93" t="s">
        <v>309</v>
      </c>
      <c r="C56" s="93"/>
      <c r="D56" s="29">
        <v>12301.3</v>
      </c>
      <c r="E56">
        <v>150</v>
      </c>
      <c r="F56" s="30">
        <f t="shared" si="9"/>
        <v>12451.3</v>
      </c>
      <c r="G56" s="28"/>
      <c r="H56" s="35"/>
      <c r="I56" s="28"/>
      <c r="J56" s="44">
        <f t="shared" si="10"/>
        <v>0</v>
      </c>
      <c r="K56" s="47">
        <v>12451.3</v>
      </c>
      <c r="L56" s="47">
        <v>12451.3</v>
      </c>
      <c r="M56" s="62">
        <f t="shared" si="11"/>
        <v>0</v>
      </c>
      <c r="N56" s="56"/>
      <c r="O56" s="56">
        <v>-10601.3</v>
      </c>
      <c r="P56" s="56"/>
      <c r="Q56" s="119">
        <v>2000</v>
      </c>
      <c r="R56" s="119">
        <v>15000</v>
      </c>
    </row>
    <row r="57" spans="1:18" ht="136.5" customHeight="1" x14ac:dyDescent="0.25">
      <c r="A57" s="105" t="s">
        <v>304</v>
      </c>
      <c r="B57" s="93" t="s">
        <v>310</v>
      </c>
      <c r="C57" s="93"/>
      <c r="D57" s="29">
        <v>12301.3</v>
      </c>
      <c r="F57" s="30">
        <f t="shared" si="9"/>
        <v>12301.3</v>
      </c>
      <c r="G57" s="28"/>
      <c r="H57" s="35"/>
      <c r="I57" s="28"/>
      <c r="J57" s="44">
        <f t="shared" si="10"/>
        <v>0</v>
      </c>
      <c r="K57" s="47">
        <v>12301.3</v>
      </c>
      <c r="L57" s="47">
        <v>12301.3</v>
      </c>
      <c r="M57" s="62">
        <f t="shared" si="11"/>
        <v>0</v>
      </c>
      <c r="N57" s="56"/>
      <c r="O57" s="56">
        <v>-10601.3</v>
      </c>
      <c r="P57" s="56"/>
      <c r="Q57" s="119">
        <v>2000</v>
      </c>
      <c r="R57" s="119">
        <v>15000</v>
      </c>
    </row>
    <row r="58" spans="1:18" ht="45" x14ac:dyDescent="0.25">
      <c r="A58" s="105" t="s">
        <v>268</v>
      </c>
      <c r="B58" s="93" t="s">
        <v>310</v>
      </c>
      <c r="C58" s="93" t="s">
        <v>114</v>
      </c>
      <c r="D58" s="29">
        <v>12301.3</v>
      </c>
      <c r="F58" s="30">
        <f t="shared" si="9"/>
        <v>12301.3</v>
      </c>
      <c r="G58" s="28"/>
      <c r="H58" s="35"/>
      <c r="I58" s="28"/>
      <c r="J58" s="44">
        <f t="shared" si="10"/>
        <v>0</v>
      </c>
      <c r="K58" s="47">
        <v>12301.3</v>
      </c>
      <c r="L58" s="47">
        <v>12301.3</v>
      </c>
      <c r="M58" s="62">
        <f t="shared" si="11"/>
        <v>0</v>
      </c>
      <c r="N58" s="56"/>
      <c r="O58" s="56">
        <v>-10601.3</v>
      </c>
      <c r="P58" s="56"/>
      <c r="Q58" s="119">
        <v>2000</v>
      </c>
      <c r="R58" s="119">
        <v>15000</v>
      </c>
    </row>
    <row r="59" spans="1:18" ht="45" x14ac:dyDescent="0.25">
      <c r="A59" s="107" t="s">
        <v>127</v>
      </c>
      <c r="B59" s="93" t="s">
        <v>182</v>
      </c>
      <c r="C59" s="93"/>
      <c r="D59" s="29">
        <v>7601.4</v>
      </c>
      <c r="F59" s="30">
        <f t="shared" si="9"/>
        <v>7601.4</v>
      </c>
      <c r="G59" s="28"/>
      <c r="H59" s="35"/>
      <c r="I59" s="28">
        <v>2160.6</v>
      </c>
      <c r="J59" s="44">
        <f t="shared" si="10"/>
        <v>2160.6</v>
      </c>
      <c r="K59" s="47">
        <v>9762</v>
      </c>
      <c r="L59" s="47">
        <v>9762</v>
      </c>
      <c r="M59" s="62">
        <f t="shared" si="11"/>
        <v>0</v>
      </c>
      <c r="N59" s="56"/>
      <c r="O59" s="56"/>
      <c r="P59" s="56">
        <v>1000</v>
      </c>
      <c r="Q59" s="119">
        <v>8497</v>
      </c>
      <c r="R59" s="119">
        <v>8887</v>
      </c>
    </row>
    <row r="60" spans="1:18" ht="60" x14ac:dyDescent="0.25">
      <c r="A60" s="107" t="s">
        <v>285</v>
      </c>
      <c r="B60" s="93" t="s">
        <v>286</v>
      </c>
      <c r="C60" s="93"/>
      <c r="D60" s="29">
        <v>7601.4</v>
      </c>
      <c r="F60" s="30">
        <f t="shared" si="9"/>
        <v>7601.4</v>
      </c>
      <c r="G60" s="28"/>
      <c r="H60" s="35"/>
      <c r="I60" s="28">
        <v>2160.6</v>
      </c>
      <c r="J60" s="44">
        <f t="shared" si="10"/>
        <v>2160.6</v>
      </c>
      <c r="K60" s="47">
        <v>9762</v>
      </c>
      <c r="L60" s="47">
        <v>9762</v>
      </c>
      <c r="M60" s="62">
        <f t="shared" si="11"/>
        <v>0</v>
      </c>
      <c r="N60" s="56"/>
      <c r="O60" s="56"/>
      <c r="P60" s="56">
        <v>1000</v>
      </c>
      <c r="Q60" s="119">
        <v>8497</v>
      </c>
      <c r="R60" s="119">
        <v>8887</v>
      </c>
    </row>
    <row r="61" spans="1:18" ht="15.75" x14ac:dyDescent="0.25">
      <c r="A61" s="107" t="s">
        <v>183</v>
      </c>
      <c r="B61" s="93" t="s">
        <v>287</v>
      </c>
      <c r="C61" s="93"/>
      <c r="D61" s="29">
        <v>5158.5</v>
      </c>
      <c r="F61" s="30">
        <f t="shared" si="9"/>
        <v>5158.5</v>
      </c>
      <c r="G61" s="28"/>
      <c r="H61" s="35"/>
      <c r="I61" s="28">
        <v>660.6</v>
      </c>
      <c r="J61" s="44">
        <f t="shared" si="10"/>
        <v>660.6</v>
      </c>
      <c r="K61" s="47">
        <v>5819.1</v>
      </c>
      <c r="L61" s="47">
        <v>5819.1</v>
      </c>
      <c r="M61" s="62">
        <f t="shared" si="11"/>
        <v>0</v>
      </c>
      <c r="N61" s="56"/>
      <c r="O61" s="56"/>
      <c r="P61" s="56">
        <v>1000</v>
      </c>
      <c r="Q61" s="106">
        <v>4755.5</v>
      </c>
      <c r="R61" s="106">
        <v>5145.5</v>
      </c>
    </row>
    <row r="62" spans="1:18" ht="90" x14ac:dyDescent="0.25">
      <c r="A62" s="105" t="s">
        <v>13</v>
      </c>
      <c r="B62" s="93" t="s">
        <v>288</v>
      </c>
      <c r="C62" s="93" t="s">
        <v>113</v>
      </c>
      <c r="D62" s="29">
        <v>4776.8999999999996</v>
      </c>
      <c r="F62" s="30">
        <f t="shared" si="9"/>
        <v>4776.8999999999996</v>
      </c>
      <c r="G62" s="28"/>
      <c r="H62" s="35"/>
      <c r="I62" s="28"/>
      <c r="J62" s="44">
        <f t="shared" si="10"/>
        <v>0</v>
      </c>
      <c r="K62" s="47">
        <v>4776.8999999999996</v>
      </c>
      <c r="L62" s="47">
        <v>4765</v>
      </c>
      <c r="M62" s="62">
        <f t="shared" si="11"/>
        <v>-11.899999999999636</v>
      </c>
      <c r="N62" s="56"/>
      <c r="O62" s="56"/>
      <c r="P62" s="56"/>
      <c r="Q62" s="106">
        <v>4505.1000000000004</v>
      </c>
      <c r="R62" s="106">
        <v>4505.1000000000004</v>
      </c>
    </row>
    <row r="63" spans="1:18" ht="45" x14ac:dyDescent="0.25">
      <c r="A63" s="105" t="s">
        <v>269</v>
      </c>
      <c r="B63" s="93" t="s">
        <v>288</v>
      </c>
      <c r="C63" s="93" t="s">
        <v>95</v>
      </c>
      <c r="D63" s="31">
        <v>367.1</v>
      </c>
      <c r="F63" s="30">
        <f t="shared" si="9"/>
        <v>367.1</v>
      </c>
      <c r="G63" s="28"/>
      <c r="H63" s="35"/>
      <c r="I63" s="28">
        <v>660.6</v>
      </c>
      <c r="J63" s="44">
        <f t="shared" si="10"/>
        <v>660.6</v>
      </c>
      <c r="K63" s="47">
        <v>1027.7</v>
      </c>
      <c r="L63" s="47">
        <v>1011.7</v>
      </c>
      <c r="M63" s="62">
        <f t="shared" si="11"/>
        <v>-16</v>
      </c>
      <c r="N63" s="56"/>
      <c r="O63" s="56"/>
      <c r="P63" s="56">
        <v>1000</v>
      </c>
      <c r="Q63" s="106">
        <v>250.4</v>
      </c>
      <c r="R63" s="106">
        <v>640.4</v>
      </c>
    </row>
    <row r="64" spans="1:18" ht="15.75" x14ac:dyDescent="0.25">
      <c r="A64" s="105" t="s">
        <v>184</v>
      </c>
      <c r="B64" s="93" t="s">
        <v>289</v>
      </c>
      <c r="C64" s="93"/>
      <c r="D64" s="29">
        <v>2442.9</v>
      </c>
      <c r="F64" s="30">
        <f t="shared" si="9"/>
        <v>2442.9</v>
      </c>
      <c r="G64" s="28"/>
      <c r="H64" s="35"/>
      <c r="I64" s="28"/>
      <c r="J64" s="44">
        <f t="shared" si="10"/>
        <v>0</v>
      </c>
      <c r="K64" s="47">
        <v>2442.9</v>
      </c>
      <c r="L64" s="47">
        <v>2442.9</v>
      </c>
      <c r="M64" s="62">
        <f t="shared" si="11"/>
        <v>0</v>
      </c>
      <c r="N64" s="56"/>
      <c r="O64" s="56"/>
      <c r="P64" s="56"/>
      <c r="Q64" s="106">
        <v>3741.5</v>
      </c>
      <c r="R64" s="106">
        <v>3741.5</v>
      </c>
    </row>
    <row r="65" spans="1:18" ht="90" x14ac:dyDescent="0.25">
      <c r="A65" s="105" t="s">
        <v>13</v>
      </c>
      <c r="B65" s="93" t="s">
        <v>290</v>
      </c>
      <c r="C65" s="93" t="s">
        <v>113</v>
      </c>
      <c r="D65" s="30">
        <v>2150</v>
      </c>
      <c r="F65" s="30">
        <f t="shared" si="9"/>
        <v>2150</v>
      </c>
      <c r="G65" s="28"/>
      <c r="H65" s="35"/>
      <c r="I65" s="28"/>
      <c r="J65" s="44">
        <f t="shared" si="10"/>
        <v>0</v>
      </c>
      <c r="K65" s="47">
        <v>2150</v>
      </c>
      <c r="L65" s="47">
        <v>2150</v>
      </c>
      <c r="M65" s="62">
        <f t="shared" si="11"/>
        <v>0</v>
      </c>
      <c r="N65" s="56"/>
      <c r="O65" s="56"/>
      <c r="P65" s="56"/>
      <c r="Q65" s="106">
        <v>3741.5</v>
      </c>
      <c r="R65" s="106">
        <v>3741.5</v>
      </c>
    </row>
    <row r="66" spans="1:18" ht="30" x14ac:dyDescent="0.25">
      <c r="A66" s="98" t="s">
        <v>121</v>
      </c>
      <c r="B66" s="93" t="s">
        <v>218</v>
      </c>
      <c r="C66" s="93"/>
      <c r="D66" s="29">
        <v>5772.2</v>
      </c>
      <c r="F66" s="30">
        <f t="shared" si="9"/>
        <v>5772.2</v>
      </c>
      <c r="G66" s="28"/>
      <c r="H66" s="35">
        <v>153.30000000000001</v>
      </c>
      <c r="I66" s="28">
        <v>395.7</v>
      </c>
      <c r="J66" s="44">
        <f t="shared" si="10"/>
        <v>549</v>
      </c>
      <c r="K66" s="47">
        <v>6321.2</v>
      </c>
      <c r="L66" s="47">
        <v>6321.2</v>
      </c>
      <c r="M66" s="62">
        <f t="shared" si="11"/>
        <v>0</v>
      </c>
      <c r="N66" s="56"/>
      <c r="O66" s="56"/>
      <c r="P66" s="56"/>
      <c r="Q66" s="106">
        <v>80107.899999999994</v>
      </c>
      <c r="R66" s="106">
        <v>84114.5</v>
      </c>
    </row>
    <row r="67" spans="1:18" ht="15.75" x14ac:dyDescent="0.25">
      <c r="A67" s="98" t="s">
        <v>122</v>
      </c>
      <c r="B67" s="93" t="s">
        <v>219</v>
      </c>
      <c r="C67" s="93"/>
      <c r="D67" s="29">
        <v>5772.2</v>
      </c>
      <c r="F67" s="30">
        <f t="shared" si="9"/>
        <v>5772.2</v>
      </c>
      <c r="G67" s="28"/>
      <c r="H67" s="35">
        <v>153.30000000000001</v>
      </c>
      <c r="I67" s="28">
        <v>395.7</v>
      </c>
      <c r="J67" s="44">
        <f t="shared" si="10"/>
        <v>549</v>
      </c>
      <c r="K67" s="47">
        <v>6321.2</v>
      </c>
      <c r="L67" s="47">
        <v>6321.2</v>
      </c>
      <c r="M67" s="62">
        <f t="shared" si="11"/>
        <v>0</v>
      </c>
      <c r="N67" s="56"/>
      <c r="O67" s="56"/>
      <c r="P67" s="56"/>
      <c r="Q67" s="106">
        <v>76244.800000000003</v>
      </c>
      <c r="R67" s="106">
        <v>80251.399999999994</v>
      </c>
    </row>
    <row r="68" spans="1:18" ht="30" x14ac:dyDescent="0.25">
      <c r="A68" s="104" t="s">
        <v>74</v>
      </c>
      <c r="B68" s="93" t="s">
        <v>223</v>
      </c>
      <c r="C68" s="93"/>
      <c r="D68" s="29">
        <v>1157.3</v>
      </c>
      <c r="F68" s="30">
        <f t="shared" si="9"/>
        <v>1157.3</v>
      </c>
      <c r="G68" s="28"/>
      <c r="H68" s="35"/>
      <c r="I68" s="28"/>
      <c r="J68" s="44">
        <f t="shared" si="10"/>
        <v>0</v>
      </c>
      <c r="K68" s="47">
        <v>1157.3</v>
      </c>
      <c r="L68" s="47">
        <v>1157.3</v>
      </c>
      <c r="M68" s="62">
        <f t="shared" si="11"/>
        <v>0</v>
      </c>
      <c r="N68" s="56"/>
      <c r="O68" s="56"/>
      <c r="P68" s="56"/>
      <c r="Q68" s="106">
        <v>1089.2</v>
      </c>
      <c r="R68" s="106">
        <v>1089.2</v>
      </c>
    </row>
    <row r="69" spans="1:18" ht="90" x14ac:dyDescent="0.25">
      <c r="A69" s="105" t="s">
        <v>13</v>
      </c>
      <c r="B69" s="93" t="s">
        <v>223</v>
      </c>
      <c r="C69" s="93">
        <v>100</v>
      </c>
      <c r="D69" s="12">
        <v>921.8</v>
      </c>
      <c r="F69" s="30">
        <f t="shared" si="9"/>
        <v>921.8</v>
      </c>
      <c r="G69" s="28"/>
      <c r="H69" s="35"/>
      <c r="I69" s="28"/>
      <c r="J69" s="44">
        <f t="shared" si="10"/>
        <v>0</v>
      </c>
      <c r="K69" s="47">
        <v>921.8</v>
      </c>
      <c r="L69" s="47">
        <v>921.8</v>
      </c>
      <c r="M69" s="62">
        <f t="shared" si="11"/>
        <v>0</v>
      </c>
      <c r="N69" s="56"/>
      <c r="O69" s="56"/>
      <c r="P69" s="56"/>
      <c r="Q69" s="106">
        <v>965</v>
      </c>
      <c r="R69" s="106">
        <v>965</v>
      </c>
    </row>
    <row r="70" spans="1:18" ht="45" x14ac:dyDescent="0.25">
      <c r="A70" s="105" t="s">
        <v>269</v>
      </c>
      <c r="B70" s="93" t="s">
        <v>223</v>
      </c>
      <c r="C70" s="93" t="s">
        <v>95</v>
      </c>
      <c r="D70" s="29">
        <v>221.2</v>
      </c>
      <c r="F70" s="30">
        <f t="shared" si="9"/>
        <v>221.2</v>
      </c>
      <c r="G70" s="28"/>
      <c r="H70" s="35"/>
      <c r="I70" s="28"/>
      <c r="J70" s="44">
        <f t="shared" si="10"/>
        <v>0</v>
      </c>
      <c r="K70" s="47">
        <v>221.2</v>
      </c>
      <c r="L70" s="47">
        <v>221.2</v>
      </c>
      <c r="M70" s="62">
        <f t="shared" si="11"/>
        <v>0</v>
      </c>
      <c r="N70" s="56"/>
      <c r="O70" s="56"/>
      <c r="P70" s="56"/>
      <c r="Q70" s="106">
        <v>121</v>
      </c>
      <c r="R70" s="106">
        <v>121</v>
      </c>
    </row>
    <row r="71" spans="1:18" ht="15.75" x14ac:dyDescent="0.25">
      <c r="A71" s="105" t="s">
        <v>19</v>
      </c>
      <c r="B71" s="93" t="s">
        <v>223</v>
      </c>
      <c r="C71" s="93" t="s">
        <v>101</v>
      </c>
      <c r="D71" s="29">
        <v>14.3</v>
      </c>
      <c r="F71" s="30">
        <f t="shared" si="9"/>
        <v>14.3</v>
      </c>
      <c r="G71" s="28"/>
      <c r="H71" s="35"/>
      <c r="I71" s="28"/>
      <c r="J71" s="44">
        <f t="shared" si="10"/>
        <v>0</v>
      </c>
      <c r="K71" s="47">
        <v>14.3</v>
      </c>
      <c r="L71" s="47">
        <v>14.3</v>
      </c>
      <c r="M71" s="62">
        <f t="shared" si="11"/>
        <v>0</v>
      </c>
      <c r="N71" s="56"/>
      <c r="O71" s="56"/>
      <c r="P71" s="56"/>
      <c r="Q71" s="106">
        <v>3.2</v>
      </c>
      <c r="R71" s="106">
        <v>3.2</v>
      </c>
    </row>
    <row r="72" spans="1:18" ht="60" x14ac:dyDescent="0.25">
      <c r="A72" s="104" t="s">
        <v>277</v>
      </c>
      <c r="B72" s="93" t="s">
        <v>276</v>
      </c>
      <c r="C72" s="93"/>
      <c r="D72" s="29">
        <v>360.9</v>
      </c>
      <c r="F72" s="30">
        <f t="shared" si="9"/>
        <v>360.9</v>
      </c>
      <c r="G72" s="28"/>
      <c r="H72" s="35"/>
      <c r="I72" s="28"/>
      <c r="J72" s="44">
        <f t="shared" si="10"/>
        <v>0</v>
      </c>
      <c r="K72" s="47">
        <v>360.9</v>
      </c>
      <c r="L72" s="47">
        <v>360.9</v>
      </c>
      <c r="M72" s="62">
        <f t="shared" si="11"/>
        <v>0</v>
      </c>
      <c r="N72" s="56"/>
      <c r="O72" s="56"/>
      <c r="P72" s="56"/>
      <c r="Q72" s="106">
        <v>469.3</v>
      </c>
      <c r="R72" s="106">
        <v>469.3</v>
      </c>
    </row>
    <row r="73" spans="1:18" ht="90" x14ac:dyDescent="0.25">
      <c r="A73" s="105" t="s">
        <v>13</v>
      </c>
      <c r="B73" s="93" t="s">
        <v>276</v>
      </c>
      <c r="C73" s="93" t="s">
        <v>113</v>
      </c>
      <c r="D73" s="29">
        <v>33.299999999999997</v>
      </c>
      <c r="F73" s="30">
        <f t="shared" si="9"/>
        <v>33.299999999999997</v>
      </c>
      <c r="G73" s="28"/>
      <c r="H73" s="35"/>
      <c r="I73" s="28"/>
      <c r="J73" s="44">
        <f t="shared" si="10"/>
        <v>0</v>
      </c>
      <c r="K73" s="47">
        <v>33.299999999999997</v>
      </c>
      <c r="L73" s="47">
        <v>33.299999999999997</v>
      </c>
      <c r="M73" s="62">
        <f t="shared" si="11"/>
        <v>0</v>
      </c>
      <c r="N73" s="56"/>
      <c r="O73" s="56"/>
      <c r="P73" s="56"/>
      <c r="Q73" s="106">
        <v>469.3</v>
      </c>
      <c r="R73" s="106">
        <v>469.3</v>
      </c>
    </row>
    <row r="74" spans="1:18" ht="30" x14ac:dyDescent="0.25">
      <c r="A74" s="105" t="s">
        <v>27</v>
      </c>
      <c r="B74" s="93" t="s">
        <v>220</v>
      </c>
      <c r="C74" s="93"/>
      <c r="D74" s="29">
        <v>40695.4</v>
      </c>
      <c r="F74" s="30">
        <f t="shared" si="9"/>
        <v>40695.4</v>
      </c>
      <c r="G74" s="28"/>
      <c r="H74" s="35"/>
      <c r="I74" s="28"/>
      <c r="J74" s="44">
        <f t="shared" si="10"/>
        <v>0</v>
      </c>
      <c r="K74" s="47">
        <v>40695.4</v>
      </c>
      <c r="L74" s="47">
        <v>40695.4</v>
      </c>
      <c r="M74" s="62">
        <f t="shared" si="11"/>
        <v>0</v>
      </c>
      <c r="N74" s="56"/>
      <c r="O74" s="56"/>
      <c r="P74" s="56"/>
      <c r="Q74" s="106">
        <v>74028.800000000003</v>
      </c>
      <c r="R74" s="106">
        <v>74031.100000000006</v>
      </c>
    </row>
    <row r="75" spans="1:18" ht="90" x14ac:dyDescent="0.25">
      <c r="A75" s="105" t="s">
        <v>13</v>
      </c>
      <c r="B75" s="93" t="s">
        <v>220</v>
      </c>
      <c r="C75" s="93">
        <v>100</v>
      </c>
      <c r="D75" s="12">
        <v>3847.5</v>
      </c>
      <c r="F75" s="30">
        <f t="shared" si="9"/>
        <v>3847.5</v>
      </c>
      <c r="G75" s="28"/>
      <c r="H75" s="35"/>
      <c r="I75" s="28"/>
      <c r="J75" s="44">
        <f t="shared" si="10"/>
        <v>0</v>
      </c>
      <c r="K75" s="47">
        <v>3847.5</v>
      </c>
      <c r="L75" s="47">
        <v>3842.5</v>
      </c>
      <c r="M75" s="62">
        <f t="shared" si="11"/>
        <v>-5</v>
      </c>
      <c r="N75" s="56"/>
      <c r="O75" s="56"/>
      <c r="P75" s="56"/>
      <c r="Q75" s="106">
        <v>3797.8</v>
      </c>
      <c r="R75" s="106">
        <v>3797.8</v>
      </c>
    </row>
    <row r="76" spans="1:18" ht="45" x14ac:dyDescent="0.25">
      <c r="A76" s="105" t="s">
        <v>269</v>
      </c>
      <c r="B76" s="93" t="s">
        <v>220</v>
      </c>
      <c r="C76" s="93" t="s">
        <v>95</v>
      </c>
      <c r="D76" s="29">
        <v>725.6</v>
      </c>
      <c r="F76" s="30">
        <f t="shared" si="9"/>
        <v>725.6</v>
      </c>
      <c r="G76" s="28"/>
      <c r="H76" s="35"/>
      <c r="I76" s="28"/>
      <c r="J76" s="44">
        <f t="shared" si="10"/>
        <v>0</v>
      </c>
      <c r="K76" s="47">
        <v>725.6</v>
      </c>
      <c r="L76" s="47">
        <v>725.6</v>
      </c>
      <c r="M76" s="62">
        <f t="shared" si="11"/>
        <v>0</v>
      </c>
      <c r="N76" s="56"/>
      <c r="O76" s="56"/>
      <c r="P76" s="56"/>
      <c r="Q76" s="106">
        <v>51.7</v>
      </c>
      <c r="R76" s="106">
        <v>51.7</v>
      </c>
    </row>
    <row r="77" spans="1:18" ht="15.75" x14ac:dyDescent="0.25">
      <c r="A77" s="106" t="s">
        <v>19</v>
      </c>
      <c r="B77" s="93" t="s">
        <v>220</v>
      </c>
      <c r="C77" s="93">
        <v>800</v>
      </c>
      <c r="D77" s="12">
        <v>8.5</v>
      </c>
      <c r="F77" s="30">
        <f t="shared" si="9"/>
        <v>8.5</v>
      </c>
      <c r="G77" s="28"/>
      <c r="H77" s="35"/>
      <c r="I77" s="28"/>
      <c r="J77" s="44">
        <f t="shared" si="10"/>
        <v>0</v>
      </c>
      <c r="K77" s="47">
        <v>8.5</v>
      </c>
      <c r="L77" s="47">
        <v>13.5</v>
      </c>
      <c r="M77" s="62">
        <f t="shared" si="11"/>
        <v>5</v>
      </c>
      <c r="N77" s="56"/>
      <c r="O77" s="56"/>
      <c r="P77" s="56"/>
      <c r="Q77" s="106">
        <v>4.7</v>
      </c>
      <c r="R77" s="106">
        <v>4.7</v>
      </c>
    </row>
    <row r="78" spans="1:18" ht="45" x14ac:dyDescent="0.25">
      <c r="A78" s="104" t="s">
        <v>28</v>
      </c>
      <c r="B78" s="93" t="s">
        <v>220</v>
      </c>
      <c r="C78" s="93" t="s">
        <v>108</v>
      </c>
      <c r="D78" s="29">
        <v>360.9</v>
      </c>
      <c r="F78" s="30">
        <f t="shared" si="9"/>
        <v>360.9</v>
      </c>
      <c r="G78" s="28"/>
      <c r="H78" s="35"/>
      <c r="I78" s="28"/>
      <c r="J78" s="44">
        <f t="shared" si="10"/>
        <v>0</v>
      </c>
      <c r="K78" s="47">
        <v>360.9</v>
      </c>
      <c r="L78" s="47">
        <v>360.9</v>
      </c>
      <c r="M78" s="62">
        <f t="shared" si="11"/>
        <v>0</v>
      </c>
      <c r="N78" s="56"/>
      <c r="O78" s="56"/>
      <c r="P78" s="56"/>
      <c r="Q78" s="106">
        <v>70174.5</v>
      </c>
      <c r="R78" s="106">
        <v>70176.899999999994</v>
      </c>
    </row>
    <row r="79" spans="1:18" ht="60" x14ac:dyDescent="0.25">
      <c r="A79" s="104" t="s">
        <v>277</v>
      </c>
      <c r="B79" s="93" t="s">
        <v>336</v>
      </c>
      <c r="C79" s="93"/>
      <c r="D79" s="29"/>
      <c r="F79" s="30"/>
      <c r="G79" s="28"/>
      <c r="H79" s="35"/>
      <c r="I79" s="28"/>
      <c r="J79" s="44"/>
      <c r="K79" s="47"/>
      <c r="L79" s="47"/>
      <c r="M79" s="62"/>
      <c r="N79" s="56"/>
      <c r="O79" s="56"/>
      <c r="P79" s="56"/>
      <c r="Q79" s="106">
        <v>440.2</v>
      </c>
      <c r="R79" s="106">
        <v>440.2</v>
      </c>
    </row>
    <row r="80" spans="1:18" ht="45" x14ac:dyDescent="0.25">
      <c r="A80" s="104" t="s">
        <v>28</v>
      </c>
      <c r="B80" s="93" t="s">
        <v>336</v>
      </c>
      <c r="C80" s="93" t="s">
        <v>108</v>
      </c>
      <c r="D80" s="29"/>
      <c r="F80" s="30"/>
      <c r="G80" s="28"/>
      <c r="H80" s="35"/>
      <c r="I80" s="28"/>
      <c r="J80" s="44"/>
      <c r="K80" s="47"/>
      <c r="L80" s="47"/>
      <c r="M80" s="62"/>
      <c r="N80" s="56"/>
      <c r="O80" s="56"/>
      <c r="P80" s="56"/>
      <c r="Q80" s="106">
        <v>440.2</v>
      </c>
      <c r="R80" s="106">
        <v>440.2</v>
      </c>
    </row>
    <row r="81" spans="1:18" ht="165" x14ac:dyDescent="0.25">
      <c r="A81" s="105" t="s">
        <v>381</v>
      </c>
      <c r="B81" s="93" t="s">
        <v>249</v>
      </c>
      <c r="C81" s="93"/>
      <c r="D81" s="29">
        <v>570.29999999999995</v>
      </c>
      <c r="F81" s="30">
        <f t="shared" si="9"/>
        <v>570.29999999999995</v>
      </c>
      <c r="G81" s="28"/>
      <c r="H81" s="35"/>
      <c r="I81" s="28"/>
      <c r="J81" s="44">
        <f t="shared" si="10"/>
        <v>0</v>
      </c>
      <c r="K81" s="47">
        <v>570.29999999999995</v>
      </c>
      <c r="L81" s="47">
        <v>570.29999999999995</v>
      </c>
      <c r="M81" s="62">
        <f t="shared" si="11"/>
        <v>0</v>
      </c>
      <c r="N81" s="56"/>
      <c r="O81" s="56"/>
      <c r="P81" s="56"/>
      <c r="Q81" s="106">
        <v>586.4</v>
      </c>
      <c r="R81" s="106">
        <v>609.79999999999995</v>
      </c>
    </row>
    <row r="82" spans="1:18" ht="45" x14ac:dyDescent="0.25">
      <c r="A82" s="104" t="s">
        <v>28</v>
      </c>
      <c r="B82" s="93" t="s">
        <v>249</v>
      </c>
      <c r="C82" s="93">
        <v>600</v>
      </c>
      <c r="D82" s="12">
        <v>570.29999999999995</v>
      </c>
      <c r="F82" s="30">
        <f t="shared" si="9"/>
        <v>570.29999999999995</v>
      </c>
      <c r="G82" s="28"/>
      <c r="H82" s="35"/>
      <c r="I82" s="28"/>
      <c r="J82" s="44">
        <f t="shared" si="10"/>
        <v>0</v>
      </c>
      <c r="K82" s="47">
        <v>570.29999999999995</v>
      </c>
      <c r="L82" s="47">
        <v>570.29999999999995</v>
      </c>
      <c r="M82" s="62">
        <f t="shared" si="11"/>
        <v>0</v>
      </c>
      <c r="N82" s="56"/>
      <c r="O82" s="56"/>
      <c r="P82" s="56"/>
      <c r="Q82" s="106">
        <v>586.4</v>
      </c>
      <c r="R82" s="106">
        <v>609.79999999999995</v>
      </c>
    </row>
    <row r="83" spans="1:18" ht="75" x14ac:dyDescent="0.25">
      <c r="A83" s="104" t="s">
        <v>364</v>
      </c>
      <c r="B83" s="93" t="s">
        <v>400</v>
      </c>
      <c r="C83" s="93"/>
      <c r="D83" s="29"/>
      <c r="F83" s="30"/>
      <c r="G83" s="30">
        <v>47</v>
      </c>
      <c r="H83" s="35"/>
      <c r="I83" s="28"/>
      <c r="J83" s="44">
        <f t="shared" si="10"/>
        <v>47</v>
      </c>
      <c r="K83" s="47">
        <v>47</v>
      </c>
      <c r="L83" s="47">
        <v>47</v>
      </c>
      <c r="M83" s="62">
        <f t="shared" si="11"/>
        <v>0</v>
      </c>
      <c r="N83" s="56"/>
      <c r="O83" s="56"/>
      <c r="P83" s="56"/>
      <c r="Q83" s="106">
        <v>34.6</v>
      </c>
      <c r="R83" s="106"/>
    </row>
    <row r="84" spans="1:18" ht="45" x14ac:dyDescent="0.25">
      <c r="A84" s="104" t="s">
        <v>28</v>
      </c>
      <c r="B84" s="93" t="s">
        <v>400</v>
      </c>
      <c r="C84" s="93" t="s">
        <v>108</v>
      </c>
      <c r="D84" s="29"/>
      <c r="F84" s="30"/>
      <c r="G84" s="30">
        <v>47</v>
      </c>
      <c r="H84" s="35"/>
      <c r="I84" s="28"/>
      <c r="J84" s="44">
        <f t="shared" si="10"/>
        <v>47</v>
      </c>
      <c r="K84" s="47">
        <v>47</v>
      </c>
      <c r="L84" s="47">
        <v>47</v>
      </c>
      <c r="M84" s="62">
        <f t="shared" si="11"/>
        <v>0</v>
      </c>
      <c r="N84" s="56"/>
      <c r="O84" s="56"/>
      <c r="P84" s="56"/>
      <c r="Q84" s="106">
        <v>34.6</v>
      </c>
      <c r="R84" s="106"/>
    </row>
    <row r="85" spans="1:18" ht="92.25" customHeight="1" x14ac:dyDescent="0.25">
      <c r="A85" s="104" t="s">
        <v>385</v>
      </c>
      <c r="B85" s="93" t="s">
        <v>340</v>
      </c>
      <c r="C85" s="93"/>
      <c r="D85" s="29"/>
      <c r="F85" s="30"/>
      <c r="G85" s="30"/>
      <c r="H85" s="35"/>
      <c r="I85" s="28"/>
      <c r="J85" s="44"/>
      <c r="K85" s="47"/>
      <c r="L85" s="47"/>
      <c r="M85" s="62"/>
      <c r="N85" s="56"/>
      <c r="O85" s="56"/>
      <c r="P85" s="56"/>
      <c r="Q85" s="106">
        <v>36.6</v>
      </c>
      <c r="R85" s="106"/>
    </row>
    <row r="86" spans="1:18" ht="45" x14ac:dyDescent="0.25">
      <c r="A86" s="104" t="s">
        <v>28</v>
      </c>
      <c r="B86" s="93" t="s">
        <v>340</v>
      </c>
      <c r="C86" s="93" t="s">
        <v>108</v>
      </c>
      <c r="D86" s="29"/>
      <c r="F86" s="30"/>
      <c r="G86" s="30"/>
      <c r="H86" s="35"/>
      <c r="I86" s="28"/>
      <c r="J86" s="44"/>
      <c r="K86" s="47"/>
      <c r="L86" s="47"/>
      <c r="M86" s="62"/>
      <c r="N86" s="56"/>
      <c r="O86" s="56"/>
      <c r="P86" s="56"/>
      <c r="Q86" s="106">
        <v>36.6</v>
      </c>
      <c r="R86" s="106"/>
    </row>
    <row r="87" spans="1:18" ht="18.75" customHeight="1" x14ac:dyDescent="0.25">
      <c r="A87" s="98" t="s">
        <v>262</v>
      </c>
      <c r="B87" s="93" t="s">
        <v>221</v>
      </c>
      <c r="C87" s="93"/>
      <c r="D87" s="29">
        <v>4291.8999999999996</v>
      </c>
      <c r="F87" s="30">
        <f t="shared" ref="F87:F104" si="12">SUM(D87:E87)</f>
        <v>4291.8999999999996</v>
      </c>
      <c r="G87" s="28"/>
      <c r="H87" s="35"/>
      <c r="I87" s="28"/>
      <c r="J87" s="44">
        <f t="shared" ref="J87:J104" si="13">G87+H87+I87</f>
        <v>0</v>
      </c>
      <c r="K87" s="47">
        <v>4291.8999999999996</v>
      </c>
      <c r="L87" s="47">
        <v>4291.8999999999996</v>
      </c>
      <c r="M87" s="62">
        <f t="shared" ref="M87:M104" si="14">L87-K87</f>
        <v>0</v>
      </c>
      <c r="N87" s="56"/>
      <c r="O87" s="56"/>
      <c r="P87" s="56"/>
      <c r="Q87" s="106">
        <v>3863.1</v>
      </c>
      <c r="R87" s="106">
        <v>3863.1</v>
      </c>
    </row>
    <row r="88" spans="1:18" ht="60" x14ac:dyDescent="0.25">
      <c r="A88" s="104" t="s">
        <v>277</v>
      </c>
      <c r="B88" s="93" t="s">
        <v>278</v>
      </c>
      <c r="C88" s="93"/>
      <c r="D88" s="29">
        <v>47.6</v>
      </c>
      <c r="F88" s="30">
        <f t="shared" si="12"/>
        <v>47.6</v>
      </c>
      <c r="G88" s="28"/>
      <c r="H88" s="35"/>
      <c r="I88" s="28"/>
      <c r="J88" s="44">
        <f t="shared" si="13"/>
        <v>0</v>
      </c>
      <c r="K88" s="47">
        <v>47.6</v>
      </c>
      <c r="L88" s="47">
        <v>47.6</v>
      </c>
      <c r="M88" s="62">
        <f t="shared" si="14"/>
        <v>0</v>
      </c>
      <c r="N88" s="56"/>
      <c r="O88" s="56"/>
      <c r="P88" s="56"/>
      <c r="Q88" s="106">
        <v>49.8</v>
      </c>
      <c r="R88" s="106">
        <v>49.8</v>
      </c>
    </row>
    <row r="89" spans="1:18" ht="45" x14ac:dyDescent="0.25">
      <c r="A89" s="104" t="s">
        <v>28</v>
      </c>
      <c r="B89" s="93" t="s">
        <v>278</v>
      </c>
      <c r="C89" s="93" t="s">
        <v>108</v>
      </c>
      <c r="D89" s="29">
        <v>47.6</v>
      </c>
      <c r="F89" s="30">
        <f t="shared" si="12"/>
        <v>47.6</v>
      </c>
      <c r="G89" s="28"/>
      <c r="H89" s="35"/>
      <c r="I89" s="28"/>
      <c r="J89" s="44">
        <f t="shared" si="13"/>
        <v>0</v>
      </c>
      <c r="K89" s="47">
        <v>47.6</v>
      </c>
      <c r="L89" s="47">
        <v>47.6</v>
      </c>
      <c r="M89" s="62">
        <f t="shared" si="14"/>
        <v>0</v>
      </c>
      <c r="N89" s="56"/>
      <c r="O89" s="56"/>
      <c r="P89" s="56"/>
      <c r="Q89" s="106">
        <v>49.8</v>
      </c>
      <c r="R89" s="106">
        <v>49.8</v>
      </c>
    </row>
    <row r="90" spans="1:18" ht="30" x14ac:dyDescent="0.25">
      <c r="A90" s="105" t="s">
        <v>27</v>
      </c>
      <c r="B90" s="93" t="s">
        <v>222</v>
      </c>
      <c r="C90" s="93"/>
      <c r="D90" s="29">
        <v>4244.3</v>
      </c>
      <c r="F90" s="30">
        <f t="shared" si="12"/>
        <v>4244.3</v>
      </c>
      <c r="G90" s="28"/>
      <c r="H90" s="35"/>
      <c r="I90" s="28"/>
      <c r="J90" s="44">
        <f t="shared" si="13"/>
        <v>0</v>
      </c>
      <c r="K90" s="47">
        <v>4244.3</v>
      </c>
      <c r="L90" s="47">
        <v>4244.3</v>
      </c>
      <c r="M90" s="62">
        <f t="shared" si="14"/>
        <v>0</v>
      </c>
      <c r="N90" s="56"/>
      <c r="O90" s="56"/>
      <c r="P90" s="56"/>
      <c r="Q90" s="106">
        <v>3813.3</v>
      </c>
      <c r="R90" s="106">
        <v>3813.3</v>
      </c>
    </row>
    <row r="91" spans="1:18" ht="45" x14ac:dyDescent="0.25">
      <c r="A91" s="104" t="s">
        <v>28</v>
      </c>
      <c r="B91" s="93" t="s">
        <v>222</v>
      </c>
      <c r="C91" s="93" t="s">
        <v>108</v>
      </c>
      <c r="D91" s="29">
        <v>4244.3</v>
      </c>
      <c r="F91" s="30">
        <f t="shared" si="12"/>
        <v>4244.3</v>
      </c>
      <c r="G91" s="28"/>
      <c r="H91" s="35"/>
      <c r="I91" s="28"/>
      <c r="J91" s="44">
        <f t="shared" si="13"/>
        <v>0</v>
      </c>
      <c r="K91" s="47">
        <v>4244.3</v>
      </c>
      <c r="L91" s="47">
        <v>4244.3</v>
      </c>
      <c r="M91" s="62">
        <f t="shared" si="14"/>
        <v>0</v>
      </c>
      <c r="N91" s="56"/>
      <c r="O91" s="56"/>
      <c r="P91" s="56"/>
      <c r="Q91" s="106">
        <v>3813.3</v>
      </c>
      <c r="R91" s="106">
        <v>3813.3</v>
      </c>
    </row>
    <row r="92" spans="1:18" ht="60" x14ac:dyDescent="0.25">
      <c r="A92" s="98" t="s">
        <v>123</v>
      </c>
      <c r="B92" s="93" t="s">
        <v>224</v>
      </c>
      <c r="C92" s="93"/>
      <c r="D92" s="29">
        <v>955.3</v>
      </c>
      <c r="F92" s="30">
        <f t="shared" si="12"/>
        <v>955.3</v>
      </c>
      <c r="G92" s="28"/>
      <c r="H92" s="35"/>
      <c r="I92" s="28"/>
      <c r="J92" s="44">
        <f t="shared" si="13"/>
        <v>0</v>
      </c>
      <c r="K92" s="47">
        <v>955.3</v>
      </c>
      <c r="L92" s="47">
        <v>955.3</v>
      </c>
      <c r="M92" s="62">
        <f t="shared" si="14"/>
        <v>0</v>
      </c>
      <c r="N92" s="56"/>
      <c r="O92" s="56"/>
      <c r="P92" s="56"/>
      <c r="Q92" s="106">
        <v>58244.9</v>
      </c>
      <c r="R92" s="106">
        <v>58244.9</v>
      </c>
    </row>
    <row r="93" spans="1:18" ht="60" x14ac:dyDescent="0.25">
      <c r="A93" s="105" t="s">
        <v>124</v>
      </c>
      <c r="B93" s="93" t="s">
        <v>225</v>
      </c>
      <c r="C93" s="93"/>
      <c r="D93" s="29">
        <v>955.3</v>
      </c>
      <c r="F93" s="30">
        <f t="shared" si="12"/>
        <v>955.3</v>
      </c>
      <c r="G93" s="28"/>
      <c r="H93" s="35"/>
      <c r="I93" s="28"/>
      <c r="J93" s="44">
        <f t="shared" si="13"/>
        <v>0</v>
      </c>
      <c r="K93" s="47">
        <v>955.3</v>
      </c>
      <c r="L93" s="47">
        <v>955.3</v>
      </c>
      <c r="M93" s="62">
        <f t="shared" si="14"/>
        <v>0</v>
      </c>
      <c r="N93" s="56"/>
      <c r="O93" s="56"/>
      <c r="P93" s="56"/>
      <c r="Q93" s="106">
        <v>58244.9</v>
      </c>
      <c r="R93" s="106">
        <v>58244.9</v>
      </c>
    </row>
    <row r="94" spans="1:18" ht="30" x14ac:dyDescent="0.25">
      <c r="A94" s="105" t="s">
        <v>139</v>
      </c>
      <c r="B94" s="93" t="s">
        <v>227</v>
      </c>
      <c r="C94" s="93"/>
      <c r="D94" s="30">
        <v>1000</v>
      </c>
      <c r="F94" s="30">
        <f t="shared" si="12"/>
        <v>1000</v>
      </c>
      <c r="G94" s="28"/>
      <c r="H94" s="35"/>
      <c r="I94" s="28"/>
      <c r="J94" s="44">
        <f t="shared" si="13"/>
        <v>0</v>
      </c>
      <c r="K94" s="47">
        <v>1000</v>
      </c>
      <c r="L94" s="47">
        <v>1000</v>
      </c>
      <c r="M94" s="62">
        <f t="shared" si="14"/>
        <v>0</v>
      </c>
      <c r="N94" s="56"/>
      <c r="O94" s="56"/>
      <c r="P94" s="56">
        <v>900</v>
      </c>
      <c r="Q94" s="119">
        <v>1000</v>
      </c>
      <c r="R94" s="119">
        <v>1000</v>
      </c>
    </row>
    <row r="95" spans="1:18" ht="45" x14ac:dyDescent="0.25">
      <c r="A95" s="105" t="s">
        <v>269</v>
      </c>
      <c r="B95" s="93" t="s">
        <v>227</v>
      </c>
      <c r="C95" s="93" t="s">
        <v>95</v>
      </c>
      <c r="D95" s="30">
        <v>1000</v>
      </c>
      <c r="F95" s="30">
        <f t="shared" si="12"/>
        <v>1000</v>
      </c>
      <c r="G95" s="28"/>
      <c r="H95" s="35"/>
      <c r="I95" s="28"/>
      <c r="J95" s="44">
        <f t="shared" si="13"/>
        <v>0</v>
      </c>
      <c r="K95" s="47">
        <v>1000</v>
      </c>
      <c r="L95" s="47">
        <v>1000</v>
      </c>
      <c r="M95" s="62">
        <f t="shared" si="14"/>
        <v>0</v>
      </c>
      <c r="N95" s="56"/>
      <c r="O95" s="56"/>
      <c r="P95" s="56">
        <v>900</v>
      </c>
      <c r="Q95" s="119">
        <v>1000</v>
      </c>
      <c r="R95" s="119">
        <v>1000</v>
      </c>
    </row>
    <row r="96" spans="1:18" ht="30" x14ac:dyDescent="0.25">
      <c r="A96" s="104" t="s">
        <v>74</v>
      </c>
      <c r="B96" s="93" t="s">
        <v>228</v>
      </c>
      <c r="C96" s="93"/>
      <c r="D96" s="29">
        <v>955.3</v>
      </c>
      <c r="F96" s="30">
        <f t="shared" si="12"/>
        <v>955.3</v>
      </c>
      <c r="G96" s="28"/>
      <c r="H96" s="35"/>
      <c r="I96" s="28"/>
      <c r="J96" s="44">
        <f t="shared" si="13"/>
        <v>0</v>
      </c>
      <c r="K96" s="47">
        <v>955.3</v>
      </c>
      <c r="L96" s="47">
        <v>955.3</v>
      </c>
      <c r="M96" s="62">
        <f t="shared" si="14"/>
        <v>0</v>
      </c>
      <c r="N96" s="56"/>
      <c r="O96" s="56"/>
      <c r="P96" s="56"/>
      <c r="Q96" s="106">
        <v>993.8</v>
      </c>
      <c r="R96" s="106">
        <v>993.8</v>
      </c>
    </row>
    <row r="97" spans="1:18" ht="90" x14ac:dyDescent="0.25">
      <c r="A97" s="105" t="s">
        <v>13</v>
      </c>
      <c r="B97" s="93" t="s">
        <v>228</v>
      </c>
      <c r="C97" s="93">
        <v>100</v>
      </c>
      <c r="D97" s="12">
        <v>909</v>
      </c>
      <c r="F97" s="30">
        <f t="shared" si="12"/>
        <v>909</v>
      </c>
      <c r="G97" s="28"/>
      <c r="H97" s="35"/>
      <c r="I97" s="28"/>
      <c r="J97" s="44">
        <f t="shared" si="13"/>
        <v>0</v>
      </c>
      <c r="K97" s="47">
        <v>909</v>
      </c>
      <c r="L97" s="47">
        <v>906.6</v>
      </c>
      <c r="M97" s="62">
        <f t="shared" si="14"/>
        <v>-2.3999999999999773</v>
      </c>
      <c r="N97" s="56"/>
      <c r="O97" s="56"/>
      <c r="P97" s="56"/>
      <c r="Q97" s="106">
        <v>945.5</v>
      </c>
      <c r="R97" s="106">
        <v>945.5</v>
      </c>
    </row>
    <row r="98" spans="1:18" ht="45" x14ac:dyDescent="0.25">
      <c r="A98" s="105" t="s">
        <v>269</v>
      </c>
      <c r="B98" s="93" t="s">
        <v>228</v>
      </c>
      <c r="C98" s="93">
        <v>200</v>
      </c>
      <c r="D98" s="12">
        <v>46</v>
      </c>
      <c r="F98" s="30">
        <f t="shared" si="12"/>
        <v>46</v>
      </c>
      <c r="G98" s="28"/>
      <c r="H98" s="35"/>
      <c r="I98" s="28"/>
      <c r="J98" s="44">
        <f t="shared" si="13"/>
        <v>0</v>
      </c>
      <c r="K98" s="47">
        <v>46</v>
      </c>
      <c r="L98" s="47">
        <v>48.4</v>
      </c>
      <c r="M98" s="62">
        <f t="shared" si="14"/>
        <v>2.3999999999999986</v>
      </c>
      <c r="N98" s="56"/>
      <c r="O98" s="56"/>
      <c r="P98" s="56"/>
      <c r="Q98" s="106">
        <v>48</v>
      </c>
      <c r="R98" s="106">
        <v>48</v>
      </c>
    </row>
    <row r="99" spans="1:18" ht="15.75" x14ac:dyDescent="0.25">
      <c r="A99" s="104" t="s">
        <v>19</v>
      </c>
      <c r="B99" s="93" t="s">
        <v>228</v>
      </c>
      <c r="C99" s="93" t="s">
        <v>101</v>
      </c>
      <c r="D99" s="29">
        <v>0.3</v>
      </c>
      <c r="F99" s="30">
        <f t="shared" si="12"/>
        <v>0.3</v>
      </c>
      <c r="G99" s="28"/>
      <c r="H99" s="35"/>
      <c r="I99" s="28"/>
      <c r="J99" s="44">
        <f t="shared" si="13"/>
        <v>0</v>
      </c>
      <c r="K99" s="47">
        <v>0.3</v>
      </c>
      <c r="L99" s="47">
        <v>0.3</v>
      </c>
      <c r="M99" s="62">
        <f t="shared" si="14"/>
        <v>0</v>
      </c>
      <c r="N99" s="56"/>
      <c r="O99" s="56"/>
      <c r="P99" s="56"/>
      <c r="Q99" s="106">
        <v>0.3</v>
      </c>
      <c r="R99" s="106">
        <v>0.3</v>
      </c>
    </row>
    <row r="100" spans="1:18" ht="30" x14ac:dyDescent="0.25">
      <c r="A100" s="105" t="s">
        <v>27</v>
      </c>
      <c r="B100" s="93" t="s">
        <v>226</v>
      </c>
      <c r="C100" s="93"/>
      <c r="D100" s="29">
        <v>53719.6</v>
      </c>
      <c r="F100" s="30">
        <f t="shared" si="12"/>
        <v>53719.6</v>
      </c>
      <c r="G100" s="28"/>
      <c r="H100" s="35"/>
      <c r="I100" s="28">
        <v>309.5</v>
      </c>
      <c r="J100" s="44">
        <f t="shared" si="13"/>
        <v>309.5</v>
      </c>
      <c r="K100" s="47">
        <v>54029.1</v>
      </c>
      <c r="L100" s="47">
        <v>54029.1</v>
      </c>
      <c r="M100" s="62">
        <f t="shared" si="14"/>
        <v>0</v>
      </c>
      <c r="N100" s="56"/>
      <c r="O100" s="56"/>
      <c r="P100" s="56">
        <v>760</v>
      </c>
      <c r="Q100" s="106">
        <v>56001.1</v>
      </c>
      <c r="R100" s="106">
        <v>56001.1</v>
      </c>
    </row>
    <row r="101" spans="1:18" ht="90" x14ac:dyDescent="0.25">
      <c r="A101" s="105" t="s">
        <v>13</v>
      </c>
      <c r="B101" s="93" t="s">
        <v>226</v>
      </c>
      <c r="C101" s="93">
        <v>100</v>
      </c>
      <c r="D101" s="12">
        <v>1087.4000000000001</v>
      </c>
      <c r="F101" s="30">
        <f t="shared" si="12"/>
        <v>1087.4000000000001</v>
      </c>
      <c r="G101" s="28"/>
      <c r="H101" s="35"/>
      <c r="I101" s="28"/>
      <c r="J101" s="44">
        <f t="shared" si="13"/>
        <v>0</v>
      </c>
      <c r="K101" s="47">
        <v>1087.4000000000001</v>
      </c>
      <c r="L101" s="47">
        <v>1085.4000000000001</v>
      </c>
      <c r="M101" s="62">
        <f t="shared" si="14"/>
        <v>-2</v>
      </c>
      <c r="N101" s="56"/>
      <c r="O101" s="56"/>
      <c r="P101" s="56"/>
      <c r="Q101" s="106">
        <v>1386.6</v>
      </c>
      <c r="R101" s="106">
        <v>1386.6</v>
      </c>
    </row>
    <row r="102" spans="1:18" ht="45" x14ac:dyDescent="0.25">
      <c r="A102" s="105" t="s">
        <v>269</v>
      </c>
      <c r="B102" s="93" t="s">
        <v>226</v>
      </c>
      <c r="C102" s="93" t="s">
        <v>95</v>
      </c>
      <c r="D102" s="30">
        <v>157</v>
      </c>
      <c r="F102" s="30">
        <f t="shared" si="12"/>
        <v>157</v>
      </c>
      <c r="G102" s="28"/>
      <c r="H102" s="35"/>
      <c r="I102" s="28"/>
      <c r="J102" s="44">
        <f t="shared" si="13"/>
        <v>0</v>
      </c>
      <c r="K102" s="47">
        <v>157</v>
      </c>
      <c r="L102" s="47">
        <v>159</v>
      </c>
      <c r="M102" s="62">
        <f t="shared" si="14"/>
        <v>2</v>
      </c>
      <c r="N102" s="56"/>
      <c r="O102" s="56"/>
      <c r="P102" s="56"/>
      <c r="Q102" s="119">
        <v>320</v>
      </c>
      <c r="R102" s="119">
        <v>320</v>
      </c>
    </row>
    <row r="103" spans="1:18" ht="45" x14ac:dyDescent="0.25">
      <c r="A103" s="104" t="s">
        <v>28</v>
      </c>
      <c r="B103" s="93" t="s">
        <v>226</v>
      </c>
      <c r="C103" s="93">
        <v>600</v>
      </c>
      <c r="D103" s="12">
        <v>52474.2</v>
      </c>
      <c r="F103" s="30">
        <f t="shared" si="12"/>
        <v>52474.2</v>
      </c>
      <c r="G103" s="28"/>
      <c r="H103" s="35"/>
      <c r="I103" s="28">
        <v>309.5</v>
      </c>
      <c r="J103" s="44">
        <f t="shared" si="13"/>
        <v>309.5</v>
      </c>
      <c r="K103" s="47">
        <v>52783.7</v>
      </c>
      <c r="L103" s="47">
        <v>52783.7</v>
      </c>
      <c r="M103" s="62">
        <f t="shared" si="14"/>
        <v>0</v>
      </c>
      <c r="N103" s="56"/>
      <c r="O103" s="56"/>
      <c r="P103" s="56">
        <v>760</v>
      </c>
      <c r="Q103" s="119">
        <v>54293.5</v>
      </c>
      <c r="R103" s="119">
        <v>54293.5</v>
      </c>
    </row>
    <row r="104" spans="1:18" ht="15.75" x14ac:dyDescent="0.25">
      <c r="A104" s="104" t="s">
        <v>19</v>
      </c>
      <c r="B104" s="93" t="s">
        <v>226</v>
      </c>
      <c r="C104" s="93" t="s">
        <v>101</v>
      </c>
      <c r="D104" s="30">
        <v>1</v>
      </c>
      <c r="F104" s="30">
        <f t="shared" si="12"/>
        <v>1</v>
      </c>
      <c r="G104" s="28"/>
      <c r="H104" s="35"/>
      <c r="I104" s="28"/>
      <c r="J104" s="44">
        <f t="shared" si="13"/>
        <v>0</v>
      </c>
      <c r="K104" s="54">
        <v>1</v>
      </c>
      <c r="L104" s="54">
        <v>1</v>
      </c>
      <c r="M104" s="62">
        <f t="shared" si="14"/>
        <v>0</v>
      </c>
      <c r="N104" s="56"/>
      <c r="O104" s="56"/>
      <c r="P104" s="56"/>
      <c r="Q104" s="119">
        <v>1</v>
      </c>
      <c r="R104" s="119">
        <v>1</v>
      </c>
    </row>
    <row r="105" spans="1:18" ht="45" x14ac:dyDescent="0.25">
      <c r="A105" s="104" t="s">
        <v>28</v>
      </c>
      <c r="B105" s="93" t="s">
        <v>238</v>
      </c>
      <c r="C105" s="93" t="s">
        <v>108</v>
      </c>
      <c r="D105" s="30"/>
      <c r="F105" s="30"/>
      <c r="G105" s="28"/>
      <c r="H105" s="35"/>
      <c r="I105" s="28"/>
      <c r="J105" s="44"/>
      <c r="K105" s="54"/>
      <c r="L105" s="54"/>
      <c r="M105" s="62"/>
      <c r="N105" s="56"/>
      <c r="O105" s="56"/>
      <c r="P105" s="56"/>
      <c r="Q105" s="119">
        <v>250</v>
      </c>
      <c r="R105" s="119">
        <v>250</v>
      </c>
    </row>
    <row r="106" spans="1:18" ht="60" x14ac:dyDescent="0.25">
      <c r="A106" s="104" t="s">
        <v>323</v>
      </c>
      <c r="B106" s="93" t="s">
        <v>321</v>
      </c>
      <c r="C106" s="93"/>
      <c r="D106" s="29">
        <v>902.6</v>
      </c>
      <c r="F106" s="30">
        <f t="shared" ref="F106:F133" si="15">SUM(D106:E106)</f>
        <v>902.6</v>
      </c>
      <c r="G106" s="28"/>
      <c r="H106" s="35"/>
      <c r="I106" s="28"/>
      <c r="J106" s="44">
        <f t="shared" ref="J106:J133" si="16">G106+H106+I106</f>
        <v>0</v>
      </c>
      <c r="K106" s="47">
        <v>902.6</v>
      </c>
      <c r="L106" s="47">
        <v>902.6</v>
      </c>
      <c r="M106" s="62">
        <f t="shared" ref="M106:M133" si="17">L106-K106</f>
        <v>0</v>
      </c>
      <c r="N106" s="56"/>
      <c r="O106" s="56"/>
      <c r="P106" s="56"/>
      <c r="Q106" s="119">
        <v>385</v>
      </c>
      <c r="R106" s="106"/>
    </row>
    <row r="107" spans="1:18" ht="60" x14ac:dyDescent="0.25">
      <c r="A107" s="104" t="s">
        <v>322</v>
      </c>
      <c r="B107" s="93" t="s">
        <v>320</v>
      </c>
      <c r="C107" s="93"/>
      <c r="D107" s="29">
        <v>902.6</v>
      </c>
      <c r="F107" s="30">
        <f t="shared" si="15"/>
        <v>902.6</v>
      </c>
      <c r="G107" s="28"/>
      <c r="H107" s="35"/>
      <c r="I107" s="28"/>
      <c r="J107" s="44">
        <f t="shared" si="16"/>
        <v>0</v>
      </c>
      <c r="K107" s="47">
        <v>902.6</v>
      </c>
      <c r="L107" s="47">
        <v>902.6</v>
      </c>
      <c r="M107" s="62">
        <f t="shared" si="17"/>
        <v>0</v>
      </c>
      <c r="N107" s="56"/>
      <c r="O107" s="56"/>
      <c r="P107" s="56"/>
      <c r="Q107" s="119">
        <v>385</v>
      </c>
      <c r="R107" s="106"/>
    </row>
    <row r="108" spans="1:18" ht="45" x14ac:dyDescent="0.25">
      <c r="A108" s="105" t="s">
        <v>319</v>
      </c>
      <c r="B108" s="93" t="s">
        <v>295</v>
      </c>
      <c r="C108" s="93"/>
      <c r="D108" s="30">
        <v>364.8</v>
      </c>
      <c r="F108" s="30">
        <f t="shared" si="15"/>
        <v>364.8</v>
      </c>
      <c r="G108" s="28"/>
      <c r="H108" s="35"/>
      <c r="I108" s="28"/>
      <c r="J108" s="44">
        <f t="shared" si="16"/>
        <v>0</v>
      </c>
      <c r="K108" s="47">
        <v>364.8</v>
      </c>
      <c r="L108" s="47">
        <v>364.8</v>
      </c>
      <c r="M108" s="62">
        <f t="shared" si="17"/>
        <v>0</v>
      </c>
      <c r="N108" s="56"/>
      <c r="O108" s="56"/>
      <c r="P108" s="56"/>
      <c r="Q108" s="119">
        <v>385</v>
      </c>
      <c r="R108" s="106"/>
    </row>
    <row r="109" spans="1:18" ht="90" x14ac:dyDescent="0.25">
      <c r="A109" s="105" t="s">
        <v>13</v>
      </c>
      <c r="B109" s="93" t="s">
        <v>295</v>
      </c>
      <c r="C109" s="93" t="s">
        <v>113</v>
      </c>
      <c r="D109" s="29">
        <v>364.8</v>
      </c>
      <c r="F109" s="30">
        <f t="shared" si="15"/>
        <v>364.8</v>
      </c>
      <c r="G109" s="28"/>
      <c r="H109" s="35"/>
      <c r="I109" s="28"/>
      <c r="J109" s="44">
        <f t="shared" si="16"/>
        <v>0</v>
      </c>
      <c r="K109" s="47">
        <v>364.8</v>
      </c>
      <c r="L109" s="47">
        <v>364.8</v>
      </c>
      <c r="M109" s="62">
        <f t="shared" si="17"/>
        <v>0</v>
      </c>
      <c r="N109" s="56"/>
      <c r="O109" s="56"/>
      <c r="P109" s="56"/>
      <c r="Q109" s="119">
        <v>385</v>
      </c>
      <c r="R109" s="106">
        <v>0</v>
      </c>
    </row>
    <row r="110" spans="1:18" ht="30" x14ac:dyDescent="0.25">
      <c r="A110" s="105" t="s">
        <v>125</v>
      </c>
      <c r="B110" s="93" t="s">
        <v>230</v>
      </c>
      <c r="C110" s="93"/>
      <c r="D110" s="29">
        <v>6079.3</v>
      </c>
      <c r="F110" s="30">
        <f t="shared" si="15"/>
        <v>6079.3</v>
      </c>
      <c r="G110" s="28"/>
      <c r="H110" s="35"/>
      <c r="I110" s="28"/>
      <c r="J110" s="44">
        <f t="shared" si="16"/>
        <v>0</v>
      </c>
      <c r="K110" s="47">
        <v>6079.3</v>
      </c>
      <c r="L110" s="47">
        <v>6079.3</v>
      </c>
      <c r="M110" s="62">
        <f t="shared" si="17"/>
        <v>0</v>
      </c>
      <c r="N110" s="56"/>
      <c r="O110" s="56"/>
      <c r="P110" s="56">
        <v>300</v>
      </c>
      <c r="Q110" s="106">
        <v>6162.7</v>
      </c>
      <c r="R110" s="106">
        <v>6162.7</v>
      </c>
    </row>
    <row r="111" spans="1:18" ht="45" x14ac:dyDescent="0.25">
      <c r="A111" s="105" t="s">
        <v>263</v>
      </c>
      <c r="B111" s="93" t="s">
        <v>231</v>
      </c>
      <c r="C111" s="93"/>
      <c r="D111" s="29">
        <v>6079.3</v>
      </c>
      <c r="F111" s="30">
        <f t="shared" si="15"/>
        <v>6079.3</v>
      </c>
      <c r="G111" s="28"/>
      <c r="H111" s="35"/>
      <c r="I111" s="28"/>
      <c r="J111" s="44">
        <f t="shared" si="16"/>
        <v>0</v>
      </c>
      <c r="K111" s="47">
        <v>6079.3</v>
      </c>
      <c r="L111" s="47">
        <v>6079.3</v>
      </c>
      <c r="M111" s="62">
        <f t="shared" si="17"/>
        <v>0</v>
      </c>
      <c r="N111" s="56"/>
      <c r="O111" s="56"/>
      <c r="P111" s="56">
        <v>300</v>
      </c>
      <c r="Q111" s="106">
        <v>6162.7</v>
      </c>
      <c r="R111" s="106">
        <v>6162.7</v>
      </c>
    </row>
    <row r="112" spans="1:18" ht="30" x14ac:dyDescent="0.25">
      <c r="A112" s="104" t="s">
        <v>74</v>
      </c>
      <c r="B112" s="93" t="s">
        <v>232</v>
      </c>
      <c r="C112" s="93"/>
      <c r="D112" s="12">
        <v>939.8</v>
      </c>
      <c r="F112" s="30">
        <f t="shared" si="15"/>
        <v>939.8</v>
      </c>
      <c r="G112" s="28"/>
      <c r="H112" s="35"/>
      <c r="I112" s="28"/>
      <c r="J112" s="44">
        <f t="shared" si="16"/>
        <v>0</v>
      </c>
      <c r="K112" s="47">
        <v>939.8</v>
      </c>
      <c r="L112" s="47">
        <v>939.8</v>
      </c>
      <c r="M112" s="62">
        <f t="shared" si="17"/>
        <v>0</v>
      </c>
      <c r="N112" s="56"/>
      <c r="O112" s="56"/>
      <c r="P112" s="56"/>
      <c r="Q112" s="106">
        <v>977.1</v>
      </c>
      <c r="R112" s="106">
        <v>977.1</v>
      </c>
    </row>
    <row r="113" spans="1:18" ht="90" x14ac:dyDescent="0.25">
      <c r="A113" s="105" t="s">
        <v>13</v>
      </c>
      <c r="B113" s="93" t="s">
        <v>232</v>
      </c>
      <c r="C113" s="93" t="s">
        <v>113</v>
      </c>
      <c r="D113" s="29">
        <v>921.8</v>
      </c>
      <c r="F113" s="30">
        <f t="shared" si="15"/>
        <v>921.8</v>
      </c>
      <c r="G113" s="28"/>
      <c r="H113" s="35"/>
      <c r="I113" s="28"/>
      <c r="J113" s="44">
        <f t="shared" si="16"/>
        <v>0</v>
      </c>
      <c r="K113" s="47">
        <v>921.8</v>
      </c>
      <c r="L113" s="47">
        <v>921.8</v>
      </c>
      <c r="M113" s="62">
        <f t="shared" si="17"/>
        <v>0</v>
      </c>
      <c r="N113" s="56"/>
      <c r="O113" s="56"/>
      <c r="P113" s="56"/>
      <c r="Q113" s="106">
        <v>961.9</v>
      </c>
      <c r="R113" s="106">
        <v>961.9</v>
      </c>
    </row>
    <row r="114" spans="1:18" ht="45" x14ac:dyDescent="0.25">
      <c r="A114" s="105" t="s">
        <v>269</v>
      </c>
      <c r="B114" s="93" t="s">
        <v>232</v>
      </c>
      <c r="C114" s="93" t="s">
        <v>95</v>
      </c>
      <c r="D114" s="30">
        <v>15</v>
      </c>
      <c r="F114" s="30">
        <f t="shared" si="15"/>
        <v>15</v>
      </c>
      <c r="G114" s="28"/>
      <c r="H114" s="35"/>
      <c r="I114" s="28"/>
      <c r="J114" s="44">
        <f t="shared" si="16"/>
        <v>0</v>
      </c>
      <c r="K114" s="47">
        <v>15</v>
      </c>
      <c r="L114" s="47">
        <v>15</v>
      </c>
      <c r="M114" s="62">
        <f t="shared" si="17"/>
        <v>0</v>
      </c>
      <c r="N114" s="56"/>
      <c r="O114" s="56"/>
      <c r="P114" s="56"/>
      <c r="Q114" s="106">
        <v>15</v>
      </c>
      <c r="R114" s="106">
        <v>15</v>
      </c>
    </row>
    <row r="115" spans="1:18" ht="15.75" x14ac:dyDescent="0.25">
      <c r="A115" s="105" t="s">
        <v>19</v>
      </c>
      <c r="B115" s="93" t="s">
        <v>232</v>
      </c>
      <c r="C115" s="93" t="s">
        <v>101</v>
      </c>
      <c r="D115" s="30">
        <v>3</v>
      </c>
      <c r="F115" s="30">
        <f t="shared" si="15"/>
        <v>3</v>
      </c>
      <c r="G115" s="28"/>
      <c r="H115" s="35"/>
      <c r="I115" s="28"/>
      <c r="J115" s="44">
        <f t="shared" si="16"/>
        <v>0</v>
      </c>
      <c r="K115" s="47">
        <v>3</v>
      </c>
      <c r="L115" s="47">
        <v>3</v>
      </c>
      <c r="M115" s="62">
        <f t="shared" si="17"/>
        <v>0</v>
      </c>
      <c r="N115" s="56"/>
      <c r="O115" s="56"/>
      <c r="P115" s="56"/>
      <c r="Q115" s="106">
        <v>0.2</v>
      </c>
      <c r="R115" s="106">
        <v>0.2</v>
      </c>
    </row>
    <row r="116" spans="1:18" ht="30" x14ac:dyDescent="0.25">
      <c r="A116" s="105" t="s">
        <v>27</v>
      </c>
      <c r="B116" s="93" t="s">
        <v>233</v>
      </c>
      <c r="C116" s="93"/>
      <c r="D116" s="29">
        <v>5979.3</v>
      </c>
      <c r="F116" s="30">
        <f t="shared" si="15"/>
        <v>5979.3</v>
      </c>
      <c r="G116" s="28"/>
      <c r="H116" s="35"/>
      <c r="I116" s="28"/>
      <c r="J116" s="44">
        <f t="shared" si="16"/>
        <v>0</v>
      </c>
      <c r="K116" s="47">
        <v>5979.3</v>
      </c>
      <c r="L116" s="47">
        <v>5979.3</v>
      </c>
      <c r="M116" s="62">
        <f t="shared" si="17"/>
        <v>0</v>
      </c>
      <c r="N116" s="56"/>
      <c r="O116" s="56"/>
      <c r="P116" s="56"/>
      <c r="Q116" s="106">
        <v>5185.6000000000004</v>
      </c>
      <c r="R116" s="106">
        <v>5185.6000000000004</v>
      </c>
    </row>
    <row r="117" spans="1:18" ht="45" x14ac:dyDescent="0.25">
      <c r="A117" s="104" t="s">
        <v>28</v>
      </c>
      <c r="B117" s="93" t="s">
        <v>233</v>
      </c>
      <c r="C117" s="93">
        <v>600</v>
      </c>
      <c r="D117" s="12">
        <v>5979.3</v>
      </c>
      <c r="F117" s="30">
        <f t="shared" si="15"/>
        <v>5979.3</v>
      </c>
      <c r="G117" s="28"/>
      <c r="H117" s="35"/>
      <c r="I117" s="28"/>
      <c r="J117" s="44">
        <f t="shared" si="16"/>
        <v>0</v>
      </c>
      <c r="K117" s="47">
        <v>5979.3</v>
      </c>
      <c r="L117" s="47">
        <v>5979.3</v>
      </c>
      <c r="M117" s="62">
        <f t="shared" si="17"/>
        <v>0</v>
      </c>
      <c r="N117" s="56"/>
      <c r="O117" s="56"/>
      <c r="P117" s="56"/>
      <c r="Q117" s="106">
        <v>5185.6000000000004</v>
      </c>
      <c r="R117" s="106">
        <v>5185.6000000000004</v>
      </c>
    </row>
    <row r="118" spans="1:18" ht="45" x14ac:dyDescent="0.25">
      <c r="A118" s="105" t="s">
        <v>235</v>
      </c>
      <c r="B118" s="93" t="s">
        <v>234</v>
      </c>
      <c r="C118" s="93"/>
      <c r="D118" s="29">
        <v>1794.7</v>
      </c>
      <c r="E118">
        <v>10</v>
      </c>
      <c r="F118" s="30">
        <f t="shared" si="15"/>
        <v>1804.7</v>
      </c>
      <c r="G118" s="28">
        <v>2392.3000000000002</v>
      </c>
      <c r="H118" s="35"/>
      <c r="I118" s="28"/>
      <c r="J118" s="44">
        <f t="shared" si="16"/>
        <v>2392.3000000000002</v>
      </c>
      <c r="K118" s="47">
        <v>4197</v>
      </c>
      <c r="L118" s="47">
        <v>4197</v>
      </c>
      <c r="M118" s="62">
        <f t="shared" si="17"/>
        <v>0</v>
      </c>
      <c r="N118" s="56"/>
      <c r="O118" s="56"/>
      <c r="P118" s="56"/>
      <c r="Q118" s="106">
        <v>3752.5</v>
      </c>
      <c r="R118" s="106">
        <v>3634.1</v>
      </c>
    </row>
    <row r="119" spans="1:18" ht="60" x14ac:dyDescent="0.25">
      <c r="A119" s="105" t="s">
        <v>236</v>
      </c>
      <c r="B119" s="93" t="s">
        <v>237</v>
      </c>
      <c r="C119" s="93"/>
      <c r="D119" s="29">
        <v>1794.7</v>
      </c>
      <c r="E119">
        <v>10</v>
      </c>
      <c r="F119" s="30">
        <f t="shared" si="15"/>
        <v>1804.7</v>
      </c>
      <c r="G119" s="29">
        <v>2392.3000000000002</v>
      </c>
      <c r="H119" s="35"/>
      <c r="I119" s="28"/>
      <c r="J119" s="44">
        <f t="shared" si="16"/>
        <v>2392.3000000000002</v>
      </c>
      <c r="K119" s="47">
        <v>4197</v>
      </c>
      <c r="L119" s="47">
        <v>4197</v>
      </c>
      <c r="M119" s="62">
        <f t="shared" si="17"/>
        <v>0</v>
      </c>
      <c r="N119" s="56"/>
      <c r="O119" s="56"/>
      <c r="P119" s="56"/>
      <c r="Q119" s="106">
        <v>3752.5</v>
      </c>
      <c r="R119" s="106">
        <v>3634.1</v>
      </c>
    </row>
    <row r="120" spans="1:18" ht="60" x14ac:dyDescent="0.25">
      <c r="A120" s="104" t="s">
        <v>308</v>
      </c>
      <c r="B120" s="93" t="s">
        <v>298</v>
      </c>
      <c r="C120" s="93"/>
      <c r="D120" s="29">
        <v>1794.7</v>
      </c>
      <c r="E120">
        <v>10</v>
      </c>
      <c r="F120" s="30">
        <f t="shared" si="15"/>
        <v>1804.7</v>
      </c>
      <c r="G120" s="29">
        <v>2392.3000000000002</v>
      </c>
      <c r="H120" s="35"/>
      <c r="I120" s="28"/>
      <c r="J120" s="44">
        <f t="shared" si="16"/>
        <v>2392.3000000000002</v>
      </c>
      <c r="K120" s="47">
        <v>4197</v>
      </c>
      <c r="L120" s="47">
        <v>4197</v>
      </c>
      <c r="M120" s="62">
        <f t="shared" si="17"/>
        <v>0</v>
      </c>
      <c r="N120" s="56"/>
      <c r="O120" s="56"/>
      <c r="P120" s="56"/>
      <c r="Q120" s="106">
        <v>3752.5</v>
      </c>
      <c r="R120" s="106">
        <v>3634.1</v>
      </c>
    </row>
    <row r="121" spans="1:18" ht="30" x14ac:dyDescent="0.25">
      <c r="A121" s="104" t="s">
        <v>47</v>
      </c>
      <c r="B121" s="93" t="s">
        <v>298</v>
      </c>
      <c r="C121" s="93" t="s">
        <v>118</v>
      </c>
      <c r="D121" s="29">
        <v>1794.7</v>
      </c>
      <c r="E121" s="33">
        <v>10</v>
      </c>
      <c r="F121" s="30">
        <f t="shared" si="15"/>
        <v>1804.7</v>
      </c>
      <c r="G121" s="29">
        <v>2392.3000000000002</v>
      </c>
      <c r="H121" s="35"/>
      <c r="I121" s="28"/>
      <c r="J121" s="44">
        <f t="shared" si="16"/>
        <v>2392.3000000000002</v>
      </c>
      <c r="K121" s="47">
        <v>4197</v>
      </c>
      <c r="L121" s="47">
        <v>4197</v>
      </c>
      <c r="M121" s="62">
        <f t="shared" si="17"/>
        <v>0</v>
      </c>
      <c r="N121" s="56"/>
      <c r="O121" s="56"/>
      <c r="P121" s="56"/>
      <c r="Q121" s="106">
        <v>3752.5</v>
      </c>
      <c r="R121" s="106">
        <v>3634.1</v>
      </c>
    </row>
    <row r="122" spans="1:18" ht="45" x14ac:dyDescent="0.25">
      <c r="A122" s="105" t="s">
        <v>402</v>
      </c>
      <c r="B122" s="93" t="s">
        <v>401</v>
      </c>
      <c r="C122" s="93"/>
      <c r="D122" s="29"/>
      <c r="E122" s="33"/>
      <c r="F122" s="30"/>
      <c r="G122" s="29"/>
      <c r="H122" s="35"/>
      <c r="I122" s="28"/>
      <c r="J122" s="44"/>
      <c r="K122" s="47"/>
      <c r="L122" s="47"/>
      <c r="M122" s="62"/>
      <c r="N122" s="56"/>
      <c r="O122" s="56"/>
      <c r="P122" s="56"/>
      <c r="Q122" s="106">
        <v>691.3</v>
      </c>
      <c r="R122" s="106">
        <v>0</v>
      </c>
    </row>
    <row r="123" spans="1:18" ht="45" x14ac:dyDescent="0.25">
      <c r="A123" s="104" t="s">
        <v>28</v>
      </c>
      <c r="B123" s="93" t="s">
        <v>401</v>
      </c>
      <c r="C123" s="93" t="s">
        <v>108</v>
      </c>
      <c r="D123" s="29"/>
      <c r="E123" s="33"/>
      <c r="F123" s="30"/>
      <c r="G123" s="29"/>
      <c r="H123" s="35"/>
      <c r="I123" s="28"/>
      <c r="J123" s="44"/>
      <c r="K123" s="47"/>
      <c r="L123" s="47"/>
      <c r="M123" s="62"/>
      <c r="N123" s="56"/>
      <c r="O123" s="56"/>
      <c r="P123" s="56"/>
      <c r="Q123" s="106">
        <v>691.3</v>
      </c>
      <c r="R123" s="106">
        <v>0</v>
      </c>
    </row>
    <row r="124" spans="1:18" ht="45" x14ac:dyDescent="0.25">
      <c r="A124" s="105" t="s">
        <v>259</v>
      </c>
      <c r="B124" s="93" t="s">
        <v>189</v>
      </c>
      <c r="C124" s="93"/>
      <c r="D124" s="29">
        <v>7610.3</v>
      </c>
      <c r="F124" s="30">
        <f t="shared" si="15"/>
        <v>7610.3</v>
      </c>
      <c r="G124" s="28"/>
      <c r="H124" s="35"/>
      <c r="I124" s="28"/>
      <c r="J124" s="44">
        <f t="shared" si="16"/>
        <v>0</v>
      </c>
      <c r="K124" s="47">
        <v>7610.3</v>
      </c>
      <c r="L124" s="47" t="e">
        <f>#REF!+L125+L128+L131</f>
        <v>#REF!</v>
      </c>
      <c r="M124" s="62" t="e">
        <f t="shared" si="17"/>
        <v>#REF!</v>
      </c>
      <c r="N124" s="56"/>
      <c r="O124" s="56">
        <v>2550.3000000000002</v>
      </c>
      <c r="P124" s="56"/>
      <c r="Q124" s="106">
        <v>6698.5</v>
      </c>
      <c r="R124" s="106">
        <v>6698.5</v>
      </c>
    </row>
    <row r="125" spans="1:18" ht="45" x14ac:dyDescent="0.25">
      <c r="A125" s="105" t="s">
        <v>128</v>
      </c>
      <c r="B125" s="93" t="s">
        <v>258</v>
      </c>
      <c r="C125" s="93"/>
      <c r="D125" s="29">
        <v>5789.9</v>
      </c>
      <c r="F125" s="30">
        <f t="shared" si="15"/>
        <v>5789.9</v>
      </c>
      <c r="G125" s="28"/>
      <c r="H125" s="35"/>
      <c r="I125" s="28"/>
      <c r="J125" s="44">
        <f t="shared" si="16"/>
        <v>0</v>
      </c>
      <c r="K125" s="47">
        <v>5789.9</v>
      </c>
      <c r="L125" s="47">
        <v>5789.9</v>
      </c>
      <c r="M125" s="62">
        <f t="shared" si="17"/>
        <v>0</v>
      </c>
      <c r="N125" s="56"/>
      <c r="O125" s="56">
        <v>2616.6</v>
      </c>
      <c r="P125" s="56"/>
      <c r="Q125" s="106">
        <v>5279.3</v>
      </c>
      <c r="R125" s="106">
        <v>5279.3</v>
      </c>
    </row>
    <row r="126" spans="1:18" ht="60" x14ac:dyDescent="0.25">
      <c r="A126" s="105" t="s">
        <v>256</v>
      </c>
      <c r="B126" s="93" t="s">
        <v>374</v>
      </c>
      <c r="C126" s="93"/>
      <c r="D126" s="29">
        <v>5789.9</v>
      </c>
      <c r="F126" s="30">
        <f t="shared" si="15"/>
        <v>5789.9</v>
      </c>
      <c r="G126" s="28"/>
      <c r="H126" s="35"/>
      <c r="I126" s="28"/>
      <c r="J126" s="44">
        <f t="shared" si="16"/>
        <v>0</v>
      </c>
      <c r="K126" s="47">
        <v>5789.9</v>
      </c>
      <c r="L126" s="47">
        <v>5789.9</v>
      </c>
      <c r="M126" s="62">
        <f t="shared" si="17"/>
        <v>0</v>
      </c>
      <c r="N126" s="56"/>
      <c r="O126" s="56">
        <v>2616.6</v>
      </c>
      <c r="P126" s="56"/>
      <c r="Q126" s="106">
        <v>5279.3</v>
      </c>
      <c r="R126" s="106">
        <v>5279.3</v>
      </c>
    </row>
    <row r="127" spans="1:18" ht="15.75" x14ac:dyDescent="0.25">
      <c r="A127" s="105" t="s">
        <v>19</v>
      </c>
      <c r="B127" s="93" t="s">
        <v>374</v>
      </c>
      <c r="C127" s="93">
        <v>800</v>
      </c>
      <c r="D127" s="12">
        <v>5789.9</v>
      </c>
      <c r="F127" s="30">
        <f t="shared" si="15"/>
        <v>5789.9</v>
      </c>
      <c r="G127" s="28"/>
      <c r="H127" s="35"/>
      <c r="I127" s="28"/>
      <c r="J127" s="44">
        <f t="shared" si="16"/>
        <v>0</v>
      </c>
      <c r="K127" s="47">
        <v>5789.9</v>
      </c>
      <c r="L127" s="47">
        <v>5789.9</v>
      </c>
      <c r="M127" s="62">
        <f t="shared" si="17"/>
        <v>0</v>
      </c>
      <c r="N127" s="56"/>
      <c r="O127" s="56">
        <v>2616.6</v>
      </c>
      <c r="P127" s="56"/>
      <c r="Q127" s="106">
        <v>5279.3</v>
      </c>
      <c r="R127" s="106">
        <v>5279.3</v>
      </c>
    </row>
    <row r="128" spans="1:18" ht="30" x14ac:dyDescent="0.25">
      <c r="A128" s="105" t="s">
        <v>129</v>
      </c>
      <c r="B128" s="93" t="s">
        <v>257</v>
      </c>
      <c r="C128" s="93"/>
      <c r="D128" s="29">
        <v>187.8</v>
      </c>
      <c r="F128" s="30">
        <f t="shared" si="15"/>
        <v>187.8</v>
      </c>
      <c r="G128" s="28"/>
      <c r="H128" s="35"/>
      <c r="I128" s="28"/>
      <c r="J128" s="44">
        <f t="shared" si="16"/>
        <v>0</v>
      </c>
      <c r="K128" s="47">
        <v>187.8</v>
      </c>
      <c r="L128" s="47">
        <v>187.8</v>
      </c>
      <c r="M128" s="62">
        <f t="shared" si="17"/>
        <v>0</v>
      </c>
      <c r="N128" s="56"/>
      <c r="O128" s="56">
        <v>-66.3</v>
      </c>
      <c r="P128" s="56"/>
      <c r="Q128" s="106">
        <v>137.6</v>
      </c>
      <c r="R128" s="106">
        <v>137.6</v>
      </c>
    </row>
    <row r="129" spans="1:18" ht="120" x14ac:dyDescent="0.25">
      <c r="A129" s="105" t="s">
        <v>378</v>
      </c>
      <c r="B129" s="93" t="s">
        <v>252</v>
      </c>
      <c r="C129" s="93"/>
      <c r="D129" s="29">
        <v>187.8</v>
      </c>
      <c r="F129" s="30">
        <f t="shared" si="15"/>
        <v>187.8</v>
      </c>
      <c r="G129" s="28"/>
      <c r="H129" s="35"/>
      <c r="I129" s="28"/>
      <c r="J129" s="44">
        <f t="shared" si="16"/>
        <v>0</v>
      </c>
      <c r="K129" s="47">
        <v>187.8</v>
      </c>
      <c r="L129" s="47">
        <v>187.8</v>
      </c>
      <c r="M129" s="62">
        <f t="shared" si="17"/>
        <v>0</v>
      </c>
      <c r="N129" s="56"/>
      <c r="O129" s="56">
        <v>-66.3</v>
      </c>
      <c r="P129" s="56"/>
      <c r="Q129" s="106">
        <v>137.6</v>
      </c>
      <c r="R129" s="106">
        <v>137.6</v>
      </c>
    </row>
    <row r="130" spans="1:18" ht="45" x14ac:dyDescent="0.25">
      <c r="A130" s="105" t="s">
        <v>269</v>
      </c>
      <c r="B130" s="93" t="s">
        <v>252</v>
      </c>
      <c r="C130" s="93" t="s">
        <v>95</v>
      </c>
      <c r="D130" s="12">
        <v>187.8</v>
      </c>
      <c r="F130" s="30">
        <f t="shared" si="15"/>
        <v>187.8</v>
      </c>
      <c r="G130" s="28"/>
      <c r="H130" s="35"/>
      <c r="I130" s="28"/>
      <c r="J130" s="44">
        <f t="shared" si="16"/>
        <v>0</v>
      </c>
      <c r="K130" s="47">
        <v>187.8</v>
      </c>
      <c r="L130" s="47">
        <v>187.8</v>
      </c>
      <c r="M130" s="62">
        <f t="shared" si="17"/>
        <v>0</v>
      </c>
      <c r="N130" s="56"/>
      <c r="O130" s="56">
        <v>-66.3</v>
      </c>
      <c r="P130" s="56"/>
      <c r="Q130" s="106">
        <v>137.6</v>
      </c>
      <c r="R130" s="106">
        <v>137.6</v>
      </c>
    </row>
    <row r="131" spans="1:18" ht="60" x14ac:dyDescent="0.25">
      <c r="A131" s="105" t="s">
        <v>261</v>
      </c>
      <c r="B131" s="93" t="s">
        <v>239</v>
      </c>
      <c r="C131" s="93"/>
      <c r="D131" s="29">
        <v>1234.5999999999999</v>
      </c>
      <c r="F131" s="30">
        <f t="shared" si="15"/>
        <v>1234.5999999999999</v>
      </c>
      <c r="G131" s="28"/>
      <c r="H131" s="35"/>
      <c r="I131" s="28"/>
      <c r="J131" s="44">
        <f t="shared" si="16"/>
        <v>0</v>
      </c>
      <c r="K131" s="47">
        <v>1234.5999999999999</v>
      </c>
      <c r="L131" s="47">
        <v>1234.5999999999999</v>
      </c>
      <c r="M131" s="62">
        <f t="shared" si="17"/>
        <v>0</v>
      </c>
      <c r="N131" s="56"/>
      <c r="O131" s="56"/>
      <c r="P131" s="56"/>
      <c r="Q131" s="106">
        <v>1281.5999999999999</v>
      </c>
      <c r="R131" s="106">
        <v>1281.5999999999999</v>
      </c>
    </row>
    <row r="132" spans="1:18" ht="60" x14ac:dyDescent="0.25">
      <c r="A132" s="105" t="s">
        <v>256</v>
      </c>
      <c r="B132" s="93" t="s">
        <v>240</v>
      </c>
      <c r="C132" s="93"/>
      <c r="D132" s="29">
        <v>1234.5999999999999</v>
      </c>
      <c r="F132" s="30">
        <f t="shared" si="15"/>
        <v>1234.5999999999999</v>
      </c>
      <c r="G132" s="28"/>
      <c r="H132" s="35"/>
      <c r="I132" s="28"/>
      <c r="J132" s="44">
        <f t="shared" si="16"/>
        <v>0</v>
      </c>
      <c r="K132" s="47">
        <v>1234.5999999999999</v>
      </c>
      <c r="L132" s="47">
        <v>1234.5999999999999</v>
      </c>
      <c r="M132" s="62">
        <f t="shared" si="17"/>
        <v>0</v>
      </c>
      <c r="N132" s="56"/>
      <c r="O132" s="56"/>
      <c r="P132" s="56"/>
      <c r="Q132" s="106">
        <v>1281.5999999999999</v>
      </c>
      <c r="R132" s="106">
        <v>1281.5999999999999</v>
      </c>
    </row>
    <row r="133" spans="1:18" ht="90" x14ac:dyDescent="0.25">
      <c r="A133" s="105" t="s">
        <v>13</v>
      </c>
      <c r="B133" s="93" t="s">
        <v>240</v>
      </c>
      <c r="C133" s="93" t="s">
        <v>113</v>
      </c>
      <c r="D133" s="12">
        <v>1234.5999999999999</v>
      </c>
      <c r="F133" s="30">
        <f t="shared" si="15"/>
        <v>1234.5999999999999</v>
      </c>
      <c r="G133" s="28"/>
      <c r="H133" s="35"/>
      <c r="I133" s="28"/>
      <c r="J133" s="44">
        <f t="shared" si="16"/>
        <v>0</v>
      </c>
      <c r="K133" s="47">
        <v>1234.5999999999999</v>
      </c>
      <c r="L133" s="47">
        <v>1234.5999999999999</v>
      </c>
      <c r="M133" s="62">
        <f t="shared" si="17"/>
        <v>0</v>
      </c>
      <c r="N133" s="56"/>
      <c r="O133" s="56"/>
      <c r="P133" s="56"/>
      <c r="Q133" s="106">
        <v>1117.5999999999999</v>
      </c>
      <c r="R133" s="106">
        <v>1117.5999999999999</v>
      </c>
    </row>
    <row r="134" spans="1:18" ht="45" x14ac:dyDescent="0.25">
      <c r="A134" s="105" t="s">
        <v>269</v>
      </c>
      <c r="B134" s="93" t="s">
        <v>240</v>
      </c>
      <c r="C134" s="93" t="s">
        <v>95</v>
      </c>
      <c r="D134" s="12"/>
      <c r="F134" s="30"/>
      <c r="G134" s="28"/>
      <c r="H134" s="35"/>
      <c r="I134" s="28"/>
      <c r="J134" s="44"/>
      <c r="K134" s="47"/>
      <c r="L134" s="47"/>
      <c r="M134" s="62"/>
      <c r="N134" s="56"/>
      <c r="O134" s="56"/>
      <c r="P134" s="56"/>
      <c r="Q134" s="119">
        <v>164</v>
      </c>
      <c r="R134" s="119">
        <v>164</v>
      </c>
    </row>
    <row r="135" spans="1:18" ht="60" x14ac:dyDescent="0.25">
      <c r="A135" s="105" t="s">
        <v>140</v>
      </c>
      <c r="B135" s="93" t="s">
        <v>166</v>
      </c>
      <c r="C135" s="93"/>
      <c r="D135" s="30">
        <v>30</v>
      </c>
      <c r="F135" s="30">
        <f t="shared" ref="F135:F144" si="18">SUM(D135:E135)</f>
        <v>30</v>
      </c>
      <c r="G135" s="28"/>
      <c r="H135" s="35"/>
      <c r="I135" s="28"/>
      <c r="J135" s="44">
        <f t="shared" ref="J135:J144" si="19">G135+H135+I135</f>
        <v>0</v>
      </c>
      <c r="K135" s="47">
        <v>30</v>
      </c>
      <c r="L135" s="47">
        <v>30</v>
      </c>
      <c r="M135" s="62">
        <f t="shared" ref="M135:M149" si="20">L135-K135</f>
        <v>0</v>
      </c>
      <c r="N135" s="56"/>
      <c r="O135" s="56"/>
      <c r="P135" s="56"/>
      <c r="Q135" s="119">
        <v>30</v>
      </c>
      <c r="R135" s="106">
        <v>0</v>
      </c>
    </row>
    <row r="136" spans="1:18" ht="75" x14ac:dyDescent="0.25">
      <c r="A136" s="105" t="s">
        <v>141</v>
      </c>
      <c r="B136" s="93" t="s">
        <v>167</v>
      </c>
      <c r="C136" s="93"/>
      <c r="D136" s="30">
        <v>30</v>
      </c>
      <c r="F136" s="30">
        <f t="shared" si="18"/>
        <v>30</v>
      </c>
      <c r="G136" s="28"/>
      <c r="H136" s="35"/>
      <c r="I136" s="28"/>
      <c r="J136" s="44">
        <f t="shared" si="19"/>
        <v>0</v>
      </c>
      <c r="K136" s="47">
        <v>30</v>
      </c>
      <c r="L136" s="47">
        <v>30</v>
      </c>
      <c r="M136" s="62">
        <f t="shared" si="20"/>
        <v>0</v>
      </c>
      <c r="N136" s="56"/>
      <c r="O136" s="56"/>
      <c r="P136" s="56"/>
      <c r="Q136" s="119">
        <v>30</v>
      </c>
      <c r="R136" s="106">
        <v>0</v>
      </c>
    </row>
    <row r="137" spans="1:18" ht="30" x14ac:dyDescent="0.25">
      <c r="A137" s="105" t="s">
        <v>142</v>
      </c>
      <c r="B137" s="93" t="s">
        <v>168</v>
      </c>
      <c r="C137" s="93"/>
      <c r="D137" s="30">
        <v>30</v>
      </c>
      <c r="F137" s="30">
        <f t="shared" si="18"/>
        <v>30</v>
      </c>
      <c r="G137" s="28"/>
      <c r="H137" s="35"/>
      <c r="I137" s="28"/>
      <c r="J137" s="44">
        <f t="shared" si="19"/>
        <v>0</v>
      </c>
      <c r="K137" s="47">
        <v>30</v>
      </c>
      <c r="L137" s="47">
        <v>30</v>
      </c>
      <c r="M137" s="62">
        <f t="shared" si="20"/>
        <v>0</v>
      </c>
      <c r="N137" s="56"/>
      <c r="O137" s="56"/>
      <c r="P137" s="56"/>
      <c r="Q137" s="119">
        <v>30</v>
      </c>
      <c r="R137" s="106">
        <v>0</v>
      </c>
    </row>
    <row r="138" spans="1:18" ht="45" x14ac:dyDescent="0.25">
      <c r="A138" s="105" t="s">
        <v>269</v>
      </c>
      <c r="B138" s="93" t="s">
        <v>168</v>
      </c>
      <c r="C138" s="93" t="s">
        <v>95</v>
      </c>
      <c r="D138" s="30">
        <v>30</v>
      </c>
      <c r="F138" s="30">
        <f t="shared" si="18"/>
        <v>30</v>
      </c>
      <c r="G138" s="28"/>
      <c r="H138" s="35"/>
      <c r="I138" s="28"/>
      <c r="J138" s="44">
        <f t="shared" si="19"/>
        <v>0</v>
      </c>
      <c r="K138" s="47">
        <v>30</v>
      </c>
      <c r="L138" s="47">
        <v>30</v>
      </c>
      <c r="M138" s="62">
        <f t="shared" si="20"/>
        <v>0</v>
      </c>
      <c r="N138" s="56"/>
      <c r="O138" s="56"/>
      <c r="P138" s="56"/>
      <c r="Q138" s="119">
        <v>30</v>
      </c>
      <c r="R138" s="106">
        <v>0</v>
      </c>
    </row>
    <row r="139" spans="1:18" ht="75" x14ac:dyDescent="0.25">
      <c r="A139" s="105" t="s">
        <v>270</v>
      </c>
      <c r="B139" s="93" t="s">
        <v>272</v>
      </c>
      <c r="C139" s="93"/>
      <c r="D139" s="30">
        <v>250</v>
      </c>
      <c r="F139" s="30">
        <f t="shared" si="18"/>
        <v>250</v>
      </c>
      <c r="G139" s="28"/>
      <c r="H139" s="35"/>
      <c r="I139" s="28">
        <v>50</v>
      </c>
      <c r="J139" s="44">
        <f t="shared" si="19"/>
        <v>50</v>
      </c>
      <c r="K139" s="47">
        <v>300</v>
      </c>
      <c r="L139" s="47">
        <v>300</v>
      </c>
      <c r="M139" s="62">
        <f t="shared" si="20"/>
        <v>0</v>
      </c>
      <c r="N139" s="56"/>
      <c r="O139" s="56"/>
      <c r="P139" s="56"/>
      <c r="Q139" s="119">
        <v>300</v>
      </c>
      <c r="R139" s="119">
        <v>300</v>
      </c>
    </row>
    <row r="140" spans="1:18" ht="90" x14ac:dyDescent="0.25">
      <c r="A140" s="105" t="s">
        <v>271</v>
      </c>
      <c r="B140" s="93" t="s">
        <v>273</v>
      </c>
      <c r="C140" s="93"/>
      <c r="D140" s="30">
        <v>250</v>
      </c>
      <c r="F140" s="30">
        <f t="shared" si="18"/>
        <v>250</v>
      </c>
      <c r="G140" s="28"/>
      <c r="H140" s="35"/>
      <c r="I140" s="28">
        <v>50</v>
      </c>
      <c r="J140" s="44">
        <f t="shared" si="19"/>
        <v>50</v>
      </c>
      <c r="K140" s="47">
        <v>300</v>
      </c>
      <c r="L140" s="47">
        <v>300</v>
      </c>
      <c r="M140" s="62">
        <f t="shared" si="20"/>
        <v>0</v>
      </c>
      <c r="N140" s="56"/>
      <c r="O140" s="56"/>
      <c r="P140" s="56"/>
      <c r="Q140" s="119">
        <v>300</v>
      </c>
      <c r="R140" s="119">
        <v>300</v>
      </c>
    </row>
    <row r="141" spans="1:18" ht="30" x14ac:dyDescent="0.25">
      <c r="A141" s="105" t="s">
        <v>283</v>
      </c>
      <c r="B141" s="93" t="s">
        <v>274</v>
      </c>
      <c r="C141" s="93"/>
      <c r="D141" s="30">
        <v>250</v>
      </c>
      <c r="F141" s="30">
        <f t="shared" si="18"/>
        <v>250</v>
      </c>
      <c r="G141" s="28"/>
      <c r="H141" s="35"/>
      <c r="I141" s="28">
        <v>50</v>
      </c>
      <c r="J141" s="44">
        <f t="shared" si="19"/>
        <v>50</v>
      </c>
      <c r="K141" s="47">
        <v>300</v>
      </c>
      <c r="L141" s="47">
        <v>300</v>
      </c>
      <c r="M141" s="62">
        <f t="shared" si="20"/>
        <v>0</v>
      </c>
      <c r="N141" s="56"/>
      <c r="O141" s="56"/>
      <c r="P141" s="56"/>
      <c r="Q141" s="119">
        <v>300</v>
      </c>
      <c r="R141" s="119">
        <v>300</v>
      </c>
    </row>
    <row r="142" spans="1:18" ht="15.75" x14ac:dyDescent="0.25">
      <c r="A142" s="106" t="s">
        <v>19</v>
      </c>
      <c r="B142" s="93" t="s">
        <v>274</v>
      </c>
      <c r="C142" s="93" t="s">
        <v>108</v>
      </c>
      <c r="D142" s="30">
        <v>250</v>
      </c>
      <c r="F142" s="30">
        <f t="shared" si="18"/>
        <v>250</v>
      </c>
      <c r="G142" s="28"/>
      <c r="H142" s="35"/>
      <c r="I142" s="28">
        <v>50</v>
      </c>
      <c r="J142" s="44">
        <f t="shared" si="19"/>
        <v>50</v>
      </c>
      <c r="K142" s="47">
        <v>300</v>
      </c>
      <c r="L142" s="47">
        <v>300</v>
      </c>
      <c r="M142" s="62">
        <f t="shared" si="20"/>
        <v>0</v>
      </c>
      <c r="N142" s="56"/>
      <c r="O142" s="56"/>
      <c r="P142" s="56"/>
      <c r="Q142" s="119">
        <v>300</v>
      </c>
      <c r="R142" s="119">
        <v>300</v>
      </c>
    </row>
    <row r="143" spans="1:18" ht="45" x14ac:dyDescent="0.25">
      <c r="A143" s="105" t="s">
        <v>318</v>
      </c>
      <c r="B143" s="93" t="s">
        <v>317</v>
      </c>
      <c r="C143" s="93"/>
      <c r="D143" s="29">
        <v>2126.6</v>
      </c>
      <c r="E143">
        <v>687.7</v>
      </c>
      <c r="F143" s="30">
        <f t="shared" si="18"/>
        <v>2814.3</v>
      </c>
      <c r="G143" s="28"/>
      <c r="H143" s="35"/>
      <c r="I143" s="28">
        <v>518.79999999999995</v>
      </c>
      <c r="J143" s="44">
        <f t="shared" si="19"/>
        <v>518.79999999999995</v>
      </c>
      <c r="K143" s="47">
        <v>3333.1</v>
      </c>
      <c r="L143" s="47">
        <v>3333.1</v>
      </c>
      <c r="M143" s="62">
        <f t="shared" si="20"/>
        <v>0</v>
      </c>
      <c r="N143" s="56"/>
      <c r="O143" s="56"/>
      <c r="P143" s="56">
        <v>220</v>
      </c>
      <c r="Q143" s="119">
        <v>2446</v>
      </c>
      <c r="R143" s="106">
        <v>2129.1</v>
      </c>
    </row>
    <row r="144" spans="1:18" ht="60" x14ac:dyDescent="0.25">
      <c r="A144" s="105" t="s">
        <v>316</v>
      </c>
      <c r="B144" s="93" t="s">
        <v>315</v>
      </c>
      <c r="C144" s="93"/>
      <c r="D144" s="29">
        <v>2126.6</v>
      </c>
      <c r="E144">
        <v>687.7</v>
      </c>
      <c r="F144" s="30">
        <f t="shared" si="18"/>
        <v>2814.3</v>
      </c>
      <c r="G144" s="28"/>
      <c r="H144" s="35"/>
      <c r="I144" s="28">
        <v>518.79999999999995</v>
      </c>
      <c r="J144" s="44">
        <f t="shared" si="19"/>
        <v>518.79999999999995</v>
      </c>
      <c r="K144" s="47">
        <v>3333.1</v>
      </c>
      <c r="L144" s="47">
        <v>3333.1</v>
      </c>
      <c r="M144" s="62">
        <f t="shared" si="20"/>
        <v>0</v>
      </c>
      <c r="N144" s="56"/>
      <c r="O144" s="56"/>
      <c r="P144" s="56">
        <v>220</v>
      </c>
      <c r="Q144" s="119">
        <v>2446</v>
      </c>
      <c r="R144" s="106">
        <v>2129.1</v>
      </c>
    </row>
    <row r="145" spans="1:18" ht="30" x14ac:dyDescent="0.25">
      <c r="A145" s="105" t="s">
        <v>27</v>
      </c>
      <c r="B145" s="93" t="s">
        <v>296</v>
      </c>
      <c r="C145" s="93"/>
      <c r="D145" s="29"/>
      <c r="F145" s="30"/>
      <c r="G145" s="28"/>
      <c r="H145" s="35"/>
      <c r="I145" s="28"/>
      <c r="J145" s="44"/>
      <c r="K145" s="47">
        <v>2126.6</v>
      </c>
      <c r="L145" s="47">
        <v>2126.6</v>
      </c>
      <c r="M145" s="62">
        <f t="shared" si="20"/>
        <v>0</v>
      </c>
      <c r="N145" s="56"/>
      <c r="O145" s="56"/>
      <c r="P145" s="56">
        <v>220</v>
      </c>
      <c r="Q145" s="106">
        <v>2129.1</v>
      </c>
      <c r="R145" s="106">
        <v>2129.1</v>
      </c>
    </row>
    <row r="146" spans="1:18" ht="90" x14ac:dyDescent="0.25">
      <c r="A146" s="105" t="s">
        <v>13</v>
      </c>
      <c r="B146" s="93" t="s">
        <v>296</v>
      </c>
      <c r="C146" s="93" t="s">
        <v>113</v>
      </c>
      <c r="D146" s="29">
        <v>1666.6</v>
      </c>
      <c r="F146" s="30">
        <f>SUM(D146:E146)</f>
        <v>1666.6</v>
      </c>
      <c r="G146" s="28"/>
      <c r="H146" s="35"/>
      <c r="I146" s="28"/>
      <c r="J146" s="44">
        <f>G146+H146+I146</f>
        <v>0</v>
      </c>
      <c r="K146" s="47">
        <v>1666.6</v>
      </c>
      <c r="L146" s="47">
        <v>1477</v>
      </c>
      <c r="M146" s="62">
        <f t="shared" si="20"/>
        <v>-189.59999999999991</v>
      </c>
      <c r="N146" s="56"/>
      <c r="O146" s="56"/>
      <c r="P146" s="56"/>
      <c r="Q146" s="106">
        <v>1747.9</v>
      </c>
      <c r="R146" s="106">
        <v>1747.9</v>
      </c>
    </row>
    <row r="147" spans="1:18" ht="45" x14ac:dyDescent="0.25">
      <c r="A147" s="105" t="s">
        <v>269</v>
      </c>
      <c r="B147" s="93" t="s">
        <v>296</v>
      </c>
      <c r="C147" s="93" t="s">
        <v>95</v>
      </c>
      <c r="D147" s="29">
        <v>353.1</v>
      </c>
      <c r="F147" s="30">
        <f>SUM(D147:E147)</f>
        <v>353.1</v>
      </c>
      <c r="G147" s="28"/>
      <c r="H147" s="35"/>
      <c r="I147" s="28"/>
      <c r="J147" s="44">
        <f>G147+H147+I147</f>
        <v>0</v>
      </c>
      <c r="K147" s="47">
        <v>353.1</v>
      </c>
      <c r="L147" s="47">
        <v>533.1</v>
      </c>
      <c r="M147" s="62">
        <f t="shared" si="20"/>
        <v>180</v>
      </c>
      <c r="N147" s="56"/>
      <c r="O147" s="56"/>
      <c r="P147" s="56">
        <v>220</v>
      </c>
      <c r="Q147" s="106">
        <v>381.2</v>
      </c>
      <c r="R147" s="106">
        <v>381.2</v>
      </c>
    </row>
    <row r="148" spans="1:18" ht="75" x14ac:dyDescent="0.25">
      <c r="A148" s="105" t="s">
        <v>333</v>
      </c>
      <c r="B148" s="93" t="s">
        <v>383</v>
      </c>
      <c r="C148" s="93"/>
      <c r="D148" s="29"/>
      <c r="F148" s="30"/>
      <c r="G148" s="28"/>
      <c r="H148" s="35"/>
      <c r="I148" s="28">
        <v>518.79999999999995</v>
      </c>
      <c r="J148" s="44">
        <f>G148+H148+I148</f>
        <v>518.79999999999995</v>
      </c>
      <c r="K148" s="47">
        <v>518.79999999999995</v>
      </c>
      <c r="L148" s="47">
        <v>518.79999999999995</v>
      </c>
      <c r="M148" s="62">
        <f t="shared" si="20"/>
        <v>0</v>
      </c>
      <c r="N148" s="56"/>
      <c r="O148" s="56"/>
      <c r="P148" s="56"/>
      <c r="Q148" s="106">
        <v>316.89999999999998</v>
      </c>
      <c r="R148" s="106">
        <v>0</v>
      </c>
    </row>
    <row r="149" spans="1:18" ht="45" x14ac:dyDescent="0.25">
      <c r="A149" s="105" t="s">
        <v>269</v>
      </c>
      <c r="B149" s="94" t="s">
        <v>383</v>
      </c>
      <c r="C149" s="93" t="s">
        <v>95</v>
      </c>
      <c r="D149" s="29"/>
      <c r="F149" s="30"/>
      <c r="G149" s="28"/>
      <c r="H149" s="35"/>
      <c r="I149" s="28">
        <v>518.79999999999995</v>
      </c>
      <c r="J149" s="44">
        <f>G149+H149+I149</f>
        <v>518.79999999999995</v>
      </c>
      <c r="K149" s="47">
        <v>518.79999999999995</v>
      </c>
      <c r="L149" s="47">
        <v>518.79999999999995</v>
      </c>
      <c r="M149" s="62">
        <f t="shared" si="20"/>
        <v>0</v>
      </c>
      <c r="N149" s="56"/>
      <c r="O149" s="56"/>
      <c r="P149" s="56"/>
      <c r="Q149" s="106">
        <v>316.89999999999998</v>
      </c>
      <c r="R149" s="106">
        <v>0</v>
      </c>
    </row>
    <row r="150" spans="1:18" ht="30" x14ac:dyDescent="0.25">
      <c r="A150" s="105" t="s">
        <v>356</v>
      </c>
      <c r="B150" s="93" t="s">
        <v>357</v>
      </c>
      <c r="C150" s="93"/>
      <c r="D150" s="29"/>
      <c r="F150" s="30"/>
      <c r="G150" s="28"/>
      <c r="H150" s="35"/>
      <c r="I150" s="28"/>
      <c r="J150" s="44"/>
      <c r="K150" s="47"/>
      <c r="L150" s="47"/>
      <c r="M150" s="62"/>
      <c r="N150" s="56"/>
      <c r="O150" s="56"/>
      <c r="P150" s="56"/>
      <c r="Q150" s="106">
        <v>35264.199999999997</v>
      </c>
      <c r="R150" s="106">
        <v>0</v>
      </c>
    </row>
    <row r="151" spans="1:18" ht="45" x14ac:dyDescent="0.25">
      <c r="A151" s="105" t="s">
        <v>358</v>
      </c>
      <c r="B151" s="93" t="s">
        <v>359</v>
      </c>
      <c r="C151" s="93"/>
      <c r="D151" s="29"/>
      <c r="F151" s="30"/>
      <c r="G151" s="28"/>
      <c r="H151" s="35"/>
      <c r="I151" s="28"/>
      <c r="J151" s="44"/>
      <c r="K151" s="47"/>
      <c r="L151" s="47"/>
      <c r="M151" s="62"/>
      <c r="N151" s="56"/>
      <c r="O151" s="56"/>
      <c r="P151" s="56"/>
      <c r="Q151" s="106">
        <v>35264.199999999997</v>
      </c>
      <c r="R151" s="106">
        <v>0</v>
      </c>
    </row>
    <row r="152" spans="1:18" ht="90" x14ac:dyDescent="0.25">
      <c r="A152" s="105" t="s">
        <v>360</v>
      </c>
      <c r="B152" s="93" t="s">
        <v>403</v>
      </c>
      <c r="C152" s="93"/>
      <c r="D152" s="29"/>
      <c r="F152" s="30"/>
      <c r="G152" s="28"/>
      <c r="H152" s="35"/>
      <c r="I152" s="28"/>
      <c r="J152" s="44"/>
      <c r="K152" s="47"/>
      <c r="L152" s="47"/>
      <c r="M152" s="62"/>
      <c r="N152" s="56"/>
      <c r="O152" s="56"/>
      <c r="P152" s="56"/>
      <c r="Q152" s="106">
        <v>35264.199999999997</v>
      </c>
      <c r="R152" s="106">
        <v>0</v>
      </c>
    </row>
    <row r="153" spans="1:18" ht="45" x14ac:dyDescent="0.25">
      <c r="A153" s="105" t="s">
        <v>268</v>
      </c>
      <c r="B153" s="93" t="s">
        <v>403</v>
      </c>
      <c r="C153" s="93" t="s">
        <v>114</v>
      </c>
      <c r="D153" s="29"/>
      <c r="F153" s="30"/>
      <c r="G153" s="28"/>
      <c r="H153" s="35"/>
      <c r="I153" s="28"/>
      <c r="J153" s="44"/>
      <c r="K153" s="47"/>
      <c r="L153" s="47"/>
      <c r="M153" s="62"/>
      <c r="N153" s="56"/>
      <c r="O153" s="56"/>
      <c r="P153" s="56"/>
      <c r="Q153" s="106">
        <v>35264.199999999997</v>
      </c>
      <c r="R153" s="106">
        <v>0</v>
      </c>
    </row>
    <row r="154" spans="1:18" ht="45" x14ac:dyDescent="0.25">
      <c r="A154" s="105" t="s">
        <v>11</v>
      </c>
      <c r="B154" s="93" t="s">
        <v>156</v>
      </c>
      <c r="C154" s="93"/>
      <c r="D154" s="12">
        <v>1542.4</v>
      </c>
      <c r="F154" s="30">
        <f t="shared" ref="F154:F166" si="21">SUM(D154:E154)</f>
        <v>1542.4</v>
      </c>
      <c r="G154" s="28"/>
      <c r="H154" s="28"/>
      <c r="I154" s="28"/>
      <c r="J154" s="44">
        <f t="shared" ref="J154:J185" si="22">G154+H154+I154</f>
        <v>0</v>
      </c>
      <c r="K154" s="47">
        <v>1542.4</v>
      </c>
      <c r="L154" s="47">
        <v>1542.4</v>
      </c>
      <c r="M154" s="62">
        <f t="shared" ref="M154:M185" si="23">L154-K154</f>
        <v>0</v>
      </c>
      <c r="N154" s="56"/>
      <c r="O154" s="56"/>
      <c r="P154" s="56"/>
      <c r="Q154" s="106">
        <v>1603.1</v>
      </c>
      <c r="R154" s="106">
        <v>1603.1</v>
      </c>
    </row>
    <row r="155" spans="1:18" ht="30" x14ac:dyDescent="0.25">
      <c r="A155" s="105" t="s">
        <v>12</v>
      </c>
      <c r="B155" s="93" t="s">
        <v>157</v>
      </c>
      <c r="C155" s="93"/>
      <c r="D155" s="12">
        <v>1542.4</v>
      </c>
      <c r="F155" s="30">
        <f t="shared" si="21"/>
        <v>1542.4</v>
      </c>
      <c r="G155" s="28"/>
      <c r="H155" s="28"/>
      <c r="I155" s="28"/>
      <c r="J155" s="44">
        <f t="shared" si="22"/>
        <v>0</v>
      </c>
      <c r="K155" s="47">
        <v>1542.4</v>
      </c>
      <c r="L155" s="47">
        <v>1542.4</v>
      </c>
      <c r="M155" s="62">
        <f t="shared" si="23"/>
        <v>0</v>
      </c>
      <c r="N155" s="56"/>
      <c r="O155" s="56"/>
      <c r="P155" s="56"/>
      <c r="Q155" s="106">
        <v>1603.1</v>
      </c>
      <c r="R155" s="106">
        <v>1603.1</v>
      </c>
    </row>
    <row r="156" spans="1:18" ht="90" x14ac:dyDescent="0.25">
      <c r="A156" s="105" t="s">
        <v>13</v>
      </c>
      <c r="B156" s="93" t="s">
        <v>157</v>
      </c>
      <c r="C156" s="93">
        <v>100</v>
      </c>
      <c r="D156" s="12">
        <v>1542.4</v>
      </c>
      <c r="F156" s="30">
        <f t="shared" si="21"/>
        <v>1542.4</v>
      </c>
      <c r="G156" s="28"/>
      <c r="H156" s="28"/>
      <c r="I156" s="28"/>
      <c r="J156" s="44">
        <f t="shared" si="22"/>
        <v>0</v>
      </c>
      <c r="K156" s="47">
        <v>1542.4</v>
      </c>
      <c r="L156" s="47">
        <v>1542.4</v>
      </c>
      <c r="M156" s="62">
        <f t="shared" si="23"/>
        <v>0</v>
      </c>
      <c r="N156" s="56"/>
      <c r="O156" s="56"/>
      <c r="P156" s="56"/>
      <c r="Q156" s="106">
        <v>1603.1</v>
      </c>
      <c r="R156" s="106">
        <v>1603.1</v>
      </c>
    </row>
    <row r="157" spans="1:18" ht="45" x14ac:dyDescent="0.25">
      <c r="A157" s="105" t="s">
        <v>15</v>
      </c>
      <c r="B157" s="93" t="s">
        <v>151</v>
      </c>
      <c r="C157" s="93"/>
      <c r="D157" s="30">
        <v>100</v>
      </c>
      <c r="F157" s="30">
        <f t="shared" si="21"/>
        <v>100</v>
      </c>
      <c r="G157" s="28"/>
      <c r="H157" s="35"/>
      <c r="I157" s="28">
        <v>250</v>
      </c>
      <c r="J157" s="44">
        <f t="shared" si="22"/>
        <v>250</v>
      </c>
      <c r="K157" s="47">
        <v>350</v>
      </c>
      <c r="L157" s="47">
        <v>350</v>
      </c>
      <c r="M157" s="62">
        <f t="shared" si="23"/>
        <v>0</v>
      </c>
      <c r="N157" s="56"/>
      <c r="O157" s="56"/>
      <c r="P157" s="56"/>
      <c r="Q157" s="119">
        <v>416</v>
      </c>
      <c r="R157" s="119">
        <v>416</v>
      </c>
    </row>
    <row r="158" spans="1:18" ht="30" x14ac:dyDescent="0.25">
      <c r="A158" s="105" t="s">
        <v>149</v>
      </c>
      <c r="B158" s="93" t="s">
        <v>148</v>
      </c>
      <c r="C158" s="93"/>
      <c r="D158" s="12">
        <v>66</v>
      </c>
      <c r="F158" s="30">
        <f t="shared" si="21"/>
        <v>66</v>
      </c>
      <c r="G158" s="28"/>
      <c r="H158" s="28"/>
      <c r="I158" s="28"/>
      <c r="J158" s="44">
        <f t="shared" si="22"/>
        <v>0</v>
      </c>
      <c r="K158" s="47">
        <v>66</v>
      </c>
      <c r="L158" s="47">
        <v>66</v>
      </c>
      <c r="M158" s="62">
        <f t="shared" si="23"/>
        <v>0</v>
      </c>
      <c r="N158" s="56"/>
      <c r="O158" s="56"/>
      <c r="P158" s="56"/>
      <c r="Q158" s="119">
        <v>66</v>
      </c>
      <c r="R158" s="119">
        <v>66</v>
      </c>
    </row>
    <row r="159" spans="1:18" ht="30" x14ac:dyDescent="0.25">
      <c r="A159" s="105" t="s">
        <v>12</v>
      </c>
      <c r="B159" s="93" t="s">
        <v>150</v>
      </c>
      <c r="C159" s="93"/>
      <c r="D159" s="12">
        <v>66</v>
      </c>
      <c r="F159" s="30">
        <f t="shared" si="21"/>
        <v>66</v>
      </c>
      <c r="G159" s="28"/>
      <c r="H159" s="28"/>
      <c r="I159" s="28"/>
      <c r="J159" s="44">
        <f t="shared" si="22"/>
        <v>0</v>
      </c>
      <c r="K159" s="47">
        <v>66</v>
      </c>
      <c r="L159" s="47">
        <v>66</v>
      </c>
      <c r="M159" s="62">
        <f t="shared" si="23"/>
        <v>0</v>
      </c>
      <c r="N159" s="56"/>
      <c r="O159" s="56"/>
      <c r="P159" s="56"/>
      <c r="Q159" s="119">
        <v>66</v>
      </c>
      <c r="R159" s="119">
        <v>66</v>
      </c>
    </row>
    <row r="160" spans="1:18" ht="45" x14ac:dyDescent="0.25">
      <c r="A160" s="105" t="s">
        <v>269</v>
      </c>
      <c r="B160" s="93" t="s">
        <v>150</v>
      </c>
      <c r="C160" s="93">
        <v>200</v>
      </c>
      <c r="D160" s="12">
        <v>66</v>
      </c>
      <c r="F160" s="30">
        <f t="shared" si="21"/>
        <v>66</v>
      </c>
      <c r="G160" s="28"/>
      <c r="H160" s="28"/>
      <c r="I160" s="28"/>
      <c r="J160" s="44">
        <f t="shared" si="22"/>
        <v>0</v>
      </c>
      <c r="K160" s="47">
        <v>66</v>
      </c>
      <c r="L160" s="47">
        <v>66</v>
      </c>
      <c r="M160" s="62">
        <f t="shared" si="23"/>
        <v>0</v>
      </c>
      <c r="N160" s="56"/>
      <c r="O160" s="56"/>
      <c r="P160" s="56"/>
      <c r="Q160" s="119">
        <v>66</v>
      </c>
      <c r="R160" s="119">
        <v>66</v>
      </c>
    </row>
    <row r="161" spans="1:18" ht="15.75" x14ac:dyDescent="0.25">
      <c r="A161" s="105" t="s">
        <v>153</v>
      </c>
      <c r="B161" s="93" t="s">
        <v>152</v>
      </c>
      <c r="C161" s="93"/>
      <c r="D161" s="30">
        <v>100</v>
      </c>
      <c r="F161" s="30">
        <f t="shared" si="21"/>
        <v>100</v>
      </c>
      <c r="G161" s="28"/>
      <c r="H161" s="35"/>
      <c r="I161" s="28">
        <v>250</v>
      </c>
      <c r="J161" s="44">
        <f t="shared" si="22"/>
        <v>250</v>
      </c>
      <c r="K161" s="47">
        <v>350</v>
      </c>
      <c r="L161" s="47">
        <v>350</v>
      </c>
      <c r="M161" s="62">
        <f t="shared" si="23"/>
        <v>0</v>
      </c>
      <c r="N161" s="56"/>
      <c r="O161" s="56"/>
      <c r="P161" s="56"/>
      <c r="Q161" s="119">
        <v>350</v>
      </c>
      <c r="R161" s="119">
        <v>350</v>
      </c>
    </row>
    <row r="162" spans="1:18" ht="15.75" x14ac:dyDescent="0.25">
      <c r="A162" s="105" t="s">
        <v>155</v>
      </c>
      <c r="B162" s="93" t="s">
        <v>154</v>
      </c>
      <c r="C162" s="93"/>
      <c r="D162" s="30">
        <v>100</v>
      </c>
      <c r="F162" s="30">
        <f t="shared" si="21"/>
        <v>100</v>
      </c>
      <c r="G162" s="28"/>
      <c r="H162" s="35"/>
      <c r="I162" s="28">
        <v>250</v>
      </c>
      <c r="J162" s="44">
        <f t="shared" si="22"/>
        <v>250</v>
      </c>
      <c r="K162" s="47">
        <v>350</v>
      </c>
      <c r="L162" s="47">
        <v>350</v>
      </c>
      <c r="M162" s="62">
        <f t="shared" si="23"/>
        <v>0</v>
      </c>
      <c r="N162" s="56"/>
      <c r="O162" s="56"/>
      <c r="P162" s="56"/>
      <c r="Q162" s="119">
        <v>350</v>
      </c>
      <c r="R162" s="119">
        <v>350</v>
      </c>
    </row>
    <row r="163" spans="1:18" ht="30" x14ac:dyDescent="0.25">
      <c r="A163" s="104" t="s">
        <v>47</v>
      </c>
      <c r="B163" s="93" t="s">
        <v>154</v>
      </c>
      <c r="C163" s="93" t="s">
        <v>118</v>
      </c>
      <c r="D163" s="30">
        <v>100</v>
      </c>
      <c r="F163" s="30">
        <f t="shared" si="21"/>
        <v>100</v>
      </c>
      <c r="G163" s="28"/>
      <c r="H163" s="35"/>
      <c r="I163" s="28">
        <v>250</v>
      </c>
      <c r="J163" s="44">
        <f t="shared" si="22"/>
        <v>250</v>
      </c>
      <c r="K163" s="47">
        <v>350</v>
      </c>
      <c r="L163" s="47">
        <v>350</v>
      </c>
      <c r="M163" s="62">
        <f t="shared" si="23"/>
        <v>0</v>
      </c>
      <c r="N163" s="56"/>
      <c r="O163" s="56"/>
      <c r="P163" s="56"/>
      <c r="Q163" s="119">
        <v>350</v>
      </c>
      <c r="R163" s="119">
        <v>350</v>
      </c>
    </row>
    <row r="164" spans="1:18" ht="45" x14ac:dyDescent="0.25">
      <c r="A164" s="105" t="s">
        <v>17</v>
      </c>
      <c r="B164" s="93" t="s">
        <v>158</v>
      </c>
      <c r="C164" s="93"/>
      <c r="D164" s="29">
        <v>34571.4</v>
      </c>
      <c r="F164" s="30">
        <f t="shared" si="21"/>
        <v>34571.4</v>
      </c>
      <c r="G164" s="28"/>
      <c r="H164" s="28"/>
      <c r="I164" s="28">
        <v>1283.2</v>
      </c>
      <c r="J164" s="44">
        <f t="shared" si="22"/>
        <v>1283.2</v>
      </c>
      <c r="K164" s="47">
        <v>35854.6</v>
      </c>
      <c r="L164" s="47">
        <v>35854.6</v>
      </c>
      <c r="M164" s="62">
        <f t="shared" si="23"/>
        <v>0</v>
      </c>
      <c r="N164" s="56"/>
      <c r="O164" s="56"/>
      <c r="P164" s="56"/>
      <c r="Q164" s="106">
        <v>95830.9</v>
      </c>
      <c r="R164" s="106">
        <v>105884.2</v>
      </c>
    </row>
    <row r="165" spans="1:18" ht="64.5" customHeight="1" x14ac:dyDescent="0.25">
      <c r="A165" s="105" t="s">
        <v>306</v>
      </c>
      <c r="B165" s="93" t="s">
        <v>305</v>
      </c>
      <c r="C165" s="93"/>
      <c r="D165" s="29">
        <v>6.2</v>
      </c>
      <c r="F165" s="30">
        <f t="shared" si="21"/>
        <v>6.2</v>
      </c>
      <c r="G165" s="29">
        <v>3.7</v>
      </c>
      <c r="H165" s="28"/>
      <c r="I165" s="28"/>
      <c r="J165" s="44">
        <f t="shared" si="22"/>
        <v>3.7</v>
      </c>
      <c r="K165" s="47">
        <v>9.9</v>
      </c>
      <c r="L165" s="47">
        <v>9.9</v>
      </c>
      <c r="M165" s="62">
        <f t="shared" si="23"/>
        <v>0</v>
      </c>
      <c r="N165" s="56"/>
      <c r="O165" s="56"/>
      <c r="P165" s="56"/>
      <c r="Q165" s="106">
        <v>13.8</v>
      </c>
      <c r="R165" s="106">
        <v>100.6</v>
      </c>
    </row>
    <row r="166" spans="1:18" ht="45" x14ac:dyDescent="0.25">
      <c r="A166" s="105" t="s">
        <v>269</v>
      </c>
      <c r="B166" s="93" t="s">
        <v>305</v>
      </c>
      <c r="C166" s="93" t="s">
        <v>95</v>
      </c>
      <c r="D166" s="29">
        <v>6.2</v>
      </c>
      <c r="F166" s="30">
        <f t="shared" si="21"/>
        <v>6.2</v>
      </c>
      <c r="G166" s="29">
        <v>3.7</v>
      </c>
      <c r="H166" s="28"/>
      <c r="I166" s="28"/>
      <c r="J166" s="44">
        <f t="shared" si="22"/>
        <v>3.7</v>
      </c>
      <c r="K166" s="47">
        <v>9.9</v>
      </c>
      <c r="L166" s="47">
        <v>9.9</v>
      </c>
      <c r="M166" s="62">
        <f t="shared" si="23"/>
        <v>0</v>
      </c>
      <c r="N166" s="56"/>
      <c r="O166" s="56"/>
      <c r="P166" s="56"/>
      <c r="Q166" s="106">
        <v>13.8</v>
      </c>
      <c r="R166" s="106">
        <v>100.6</v>
      </c>
    </row>
    <row r="167" spans="1:18" ht="90" x14ac:dyDescent="0.25">
      <c r="A167" s="55" t="s">
        <v>376</v>
      </c>
      <c r="B167" s="93" t="s">
        <v>339</v>
      </c>
      <c r="C167" s="93"/>
      <c r="D167" s="29"/>
      <c r="F167" s="30"/>
      <c r="G167" s="29">
        <v>3879.6</v>
      </c>
      <c r="H167" s="35"/>
      <c r="I167" s="28"/>
      <c r="J167" s="44">
        <f t="shared" si="22"/>
        <v>3879.6</v>
      </c>
      <c r="K167" s="47">
        <v>19420</v>
      </c>
      <c r="L167" s="47">
        <v>19420</v>
      </c>
      <c r="M167" s="62">
        <f t="shared" si="23"/>
        <v>0</v>
      </c>
      <c r="N167" s="56"/>
      <c r="O167" s="56">
        <v>-279.60000000000002</v>
      </c>
      <c r="P167" s="56"/>
      <c r="Q167" s="106">
        <v>20105.900000000001</v>
      </c>
      <c r="R167" s="106">
        <v>20105.900000000001</v>
      </c>
    </row>
    <row r="168" spans="1:18" ht="45" x14ac:dyDescent="0.25">
      <c r="A168" s="105" t="s">
        <v>268</v>
      </c>
      <c r="B168" s="93" t="s">
        <v>339</v>
      </c>
      <c r="C168" s="93" t="s">
        <v>114</v>
      </c>
      <c r="D168" s="29"/>
      <c r="F168" s="30"/>
      <c r="G168" s="29">
        <v>3879.6</v>
      </c>
      <c r="H168" s="35"/>
      <c r="I168" s="28"/>
      <c r="J168" s="44">
        <f t="shared" si="22"/>
        <v>3879.6</v>
      </c>
      <c r="K168" s="47">
        <v>19420</v>
      </c>
      <c r="L168" s="47">
        <v>19420</v>
      </c>
      <c r="M168" s="62">
        <f t="shared" si="23"/>
        <v>0</v>
      </c>
      <c r="N168" s="56"/>
      <c r="O168" s="56">
        <v>-279.60000000000002</v>
      </c>
      <c r="P168" s="56"/>
      <c r="Q168" s="106">
        <v>20105.900000000001</v>
      </c>
      <c r="R168" s="106">
        <v>20105.900000000001</v>
      </c>
    </row>
    <row r="169" spans="1:18" ht="90" x14ac:dyDescent="0.25">
      <c r="A169" s="55" t="s">
        <v>376</v>
      </c>
      <c r="B169" s="93" t="s">
        <v>338</v>
      </c>
      <c r="C169" s="93"/>
      <c r="D169" s="29"/>
      <c r="F169" s="30"/>
      <c r="G169" s="30">
        <v>19420</v>
      </c>
      <c r="H169" s="35"/>
      <c r="I169" s="28"/>
      <c r="J169" s="44">
        <f t="shared" si="22"/>
        <v>19420</v>
      </c>
      <c r="K169" s="47">
        <v>3879.6</v>
      </c>
      <c r="L169" s="47">
        <v>3879.6</v>
      </c>
      <c r="M169" s="62">
        <f t="shared" si="23"/>
        <v>0</v>
      </c>
      <c r="N169" s="56"/>
      <c r="O169" s="56">
        <v>217.2</v>
      </c>
      <c r="P169" s="56"/>
      <c r="Q169" s="106">
        <v>4634.3</v>
      </c>
      <c r="R169" s="106">
        <v>4634.3</v>
      </c>
    </row>
    <row r="170" spans="1:18" ht="45" x14ac:dyDescent="0.25">
      <c r="A170" s="105" t="s">
        <v>268</v>
      </c>
      <c r="B170" s="93" t="s">
        <v>338</v>
      </c>
      <c r="C170" s="93" t="s">
        <v>114</v>
      </c>
      <c r="D170" s="29"/>
      <c r="F170" s="30"/>
      <c r="G170" s="30">
        <v>19420</v>
      </c>
      <c r="H170" s="35"/>
      <c r="I170" s="28"/>
      <c r="J170" s="44">
        <f t="shared" si="22"/>
        <v>19420</v>
      </c>
      <c r="K170" s="47">
        <v>3879.6</v>
      </c>
      <c r="L170" s="47">
        <v>3879.6</v>
      </c>
      <c r="M170" s="62">
        <f t="shared" si="23"/>
        <v>0</v>
      </c>
      <c r="N170" s="56"/>
      <c r="O170" s="56">
        <v>217.2</v>
      </c>
      <c r="P170" s="56"/>
      <c r="Q170" s="106">
        <v>4634.3</v>
      </c>
      <c r="R170" s="106">
        <v>4634.3</v>
      </c>
    </row>
    <row r="171" spans="1:18" ht="45" x14ac:dyDescent="0.25">
      <c r="A171" s="112" t="s">
        <v>18</v>
      </c>
      <c r="B171" s="96" t="s">
        <v>159</v>
      </c>
      <c r="C171" s="96"/>
      <c r="D171" s="12">
        <v>2489.6999999999998</v>
      </c>
      <c r="F171" s="30">
        <f t="shared" ref="F171:F209" si="24">SUM(D171:E171)</f>
        <v>2489.6999999999998</v>
      </c>
      <c r="G171" s="28">
        <v>9</v>
      </c>
      <c r="H171" s="35"/>
      <c r="I171" s="28"/>
      <c r="J171" s="44">
        <f t="shared" si="22"/>
        <v>9</v>
      </c>
      <c r="K171" s="47">
        <v>2498.6999999999998</v>
      </c>
      <c r="L171" s="47">
        <v>2498.6999999999998</v>
      </c>
      <c r="M171" s="62">
        <f t="shared" si="23"/>
        <v>0</v>
      </c>
      <c r="N171" s="56"/>
      <c r="O171" s="56"/>
      <c r="P171" s="56"/>
      <c r="Q171" s="119">
        <v>41669.699999999997</v>
      </c>
      <c r="R171" s="119">
        <v>49610.2</v>
      </c>
    </row>
    <row r="172" spans="1:18" ht="30" x14ac:dyDescent="0.25">
      <c r="A172" s="112" t="s">
        <v>8</v>
      </c>
      <c r="B172" s="96" t="s">
        <v>162</v>
      </c>
      <c r="C172" s="96"/>
      <c r="D172" s="12">
        <v>2489.6999999999998</v>
      </c>
      <c r="F172" s="30">
        <f t="shared" si="24"/>
        <v>2489.6999999999998</v>
      </c>
      <c r="G172" s="28">
        <v>9</v>
      </c>
      <c r="H172" s="35"/>
      <c r="I172" s="28"/>
      <c r="J172" s="44">
        <f t="shared" si="22"/>
        <v>9</v>
      </c>
      <c r="K172" s="47">
        <v>2498.6999999999998</v>
      </c>
      <c r="L172" s="47">
        <v>2498.6999999999998</v>
      </c>
      <c r="M172" s="62">
        <f t="shared" si="23"/>
        <v>0</v>
      </c>
      <c r="N172" s="56"/>
      <c r="O172" s="56"/>
      <c r="P172" s="56"/>
      <c r="Q172" s="119">
        <v>35501.599999999999</v>
      </c>
      <c r="R172" s="119">
        <v>43442.1</v>
      </c>
    </row>
    <row r="173" spans="1:18" ht="30" x14ac:dyDescent="0.25">
      <c r="A173" s="105" t="s">
        <v>12</v>
      </c>
      <c r="B173" s="93" t="s">
        <v>265</v>
      </c>
      <c r="C173" s="93"/>
      <c r="D173" s="29">
        <v>33954.300000000003</v>
      </c>
      <c r="F173" s="30">
        <f t="shared" si="24"/>
        <v>33954.300000000003</v>
      </c>
      <c r="G173" s="28"/>
      <c r="H173" s="28"/>
      <c r="I173" s="28">
        <v>1283.2</v>
      </c>
      <c r="J173" s="44">
        <f t="shared" si="22"/>
        <v>1283.2</v>
      </c>
      <c r="K173" s="47">
        <v>35237.5</v>
      </c>
      <c r="L173" s="47">
        <v>35237.5</v>
      </c>
      <c r="M173" s="62">
        <f t="shared" si="23"/>
        <v>0</v>
      </c>
      <c r="N173" s="56"/>
      <c r="O173" s="56"/>
      <c r="P173" s="56"/>
      <c r="Q173" s="119">
        <v>31403</v>
      </c>
      <c r="R173" s="106">
        <v>39343.5</v>
      </c>
    </row>
    <row r="174" spans="1:18" ht="90" x14ac:dyDescent="0.25">
      <c r="A174" s="105" t="s">
        <v>13</v>
      </c>
      <c r="B174" s="93" t="s">
        <v>265</v>
      </c>
      <c r="C174" s="93">
        <v>100</v>
      </c>
      <c r="D174" s="12">
        <v>29055.5</v>
      </c>
      <c r="F174" s="30">
        <f t="shared" si="24"/>
        <v>29055.5</v>
      </c>
      <c r="G174" s="28"/>
      <c r="H174" s="28">
        <v>-81.3</v>
      </c>
      <c r="I174" s="28"/>
      <c r="J174" s="44">
        <f t="shared" si="22"/>
        <v>-81.3</v>
      </c>
      <c r="K174" s="47">
        <v>28974.2</v>
      </c>
      <c r="L174" s="47">
        <v>28807.3</v>
      </c>
      <c r="M174" s="62">
        <f t="shared" si="23"/>
        <v>-166.90000000000146</v>
      </c>
      <c r="N174" s="56"/>
      <c r="O174" s="56"/>
      <c r="P174" s="56"/>
      <c r="Q174" s="106">
        <v>29970.2</v>
      </c>
      <c r="R174" s="106">
        <v>29970.2</v>
      </c>
    </row>
    <row r="175" spans="1:18" ht="45" x14ac:dyDescent="0.25">
      <c r="A175" s="105" t="s">
        <v>269</v>
      </c>
      <c r="B175" s="93" t="s">
        <v>265</v>
      </c>
      <c r="C175" s="93">
        <v>200</v>
      </c>
      <c r="D175" s="12">
        <v>4445.8</v>
      </c>
      <c r="F175" s="30">
        <f t="shared" si="24"/>
        <v>4445.8</v>
      </c>
      <c r="G175" s="28"/>
      <c r="H175" s="28">
        <v>81.3</v>
      </c>
      <c r="I175" s="28">
        <v>1283.2</v>
      </c>
      <c r="J175" s="44">
        <f t="shared" si="22"/>
        <v>1364.5</v>
      </c>
      <c r="K175" s="47">
        <v>5810.3</v>
      </c>
      <c r="L175" s="47">
        <v>5977.2</v>
      </c>
      <c r="M175" s="62">
        <f t="shared" si="23"/>
        <v>166.89999999999964</v>
      </c>
      <c r="N175" s="56"/>
      <c r="O175" s="56"/>
      <c r="P175" s="56"/>
      <c r="Q175" s="106">
        <v>1432.8</v>
      </c>
      <c r="R175" s="106">
        <v>9373.2999999999993</v>
      </c>
    </row>
    <row r="176" spans="1:18" ht="60" x14ac:dyDescent="0.25">
      <c r="A176" s="105" t="s">
        <v>21</v>
      </c>
      <c r="B176" s="93" t="s">
        <v>267</v>
      </c>
      <c r="C176" s="93"/>
      <c r="D176" s="12">
        <v>617.1</v>
      </c>
      <c r="F176" s="30">
        <f t="shared" si="24"/>
        <v>617.1</v>
      </c>
      <c r="G176" s="28"/>
      <c r="H176" s="28"/>
      <c r="I176" s="28"/>
      <c r="J176" s="44">
        <f t="shared" si="22"/>
        <v>0</v>
      </c>
      <c r="K176" s="47">
        <v>617.1</v>
      </c>
      <c r="L176" s="47">
        <v>617.1</v>
      </c>
      <c r="M176" s="62">
        <f t="shared" si="23"/>
        <v>0</v>
      </c>
      <c r="N176" s="56"/>
      <c r="O176" s="56"/>
      <c r="P176" s="56"/>
      <c r="Q176" s="106">
        <v>640.6</v>
      </c>
      <c r="R176" s="106">
        <v>640.6</v>
      </c>
    </row>
    <row r="177" spans="1:18" ht="90" x14ac:dyDescent="0.25">
      <c r="A177" s="105" t="s">
        <v>13</v>
      </c>
      <c r="B177" s="93" t="s">
        <v>267</v>
      </c>
      <c r="C177" s="93">
        <v>100</v>
      </c>
      <c r="D177" s="29">
        <v>581.6</v>
      </c>
      <c r="F177" s="30">
        <f t="shared" si="24"/>
        <v>581.6</v>
      </c>
      <c r="G177" s="28"/>
      <c r="H177" s="28">
        <v>-13</v>
      </c>
      <c r="I177" s="28"/>
      <c r="J177" s="44">
        <f t="shared" si="22"/>
        <v>-13</v>
      </c>
      <c r="K177" s="47">
        <v>568.6</v>
      </c>
      <c r="L177" s="47">
        <v>562.70000000000005</v>
      </c>
      <c r="M177" s="62">
        <f t="shared" si="23"/>
        <v>-5.8999999999999773</v>
      </c>
      <c r="N177" s="56"/>
      <c r="O177" s="56"/>
      <c r="P177" s="56"/>
      <c r="Q177" s="106">
        <v>558.6</v>
      </c>
      <c r="R177" s="106">
        <v>558.6</v>
      </c>
    </row>
    <row r="178" spans="1:18" ht="45" x14ac:dyDescent="0.25">
      <c r="A178" s="105" t="s">
        <v>269</v>
      </c>
      <c r="B178" s="93" t="s">
        <v>267</v>
      </c>
      <c r="C178" s="93" t="s">
        <v>95</v>
      </c>
      <c r="D178" s="29">
        <v>35.5</v>
      </c>
      <c r="F178" s="30">
        <f t="shared" si="24"/>
        <v>35.5</v>
      </c>
      <c r="G178" s="28"/>
      <c r="H178" s="28">
        <v>13</v>
      </c>
      <c r="I178" s="28"/>
      <c r="J178" s="44">
        <f t="shared" si="22"/>
        <v>13</v>
      </c>
      <c r="K178" s="47">
        <v>48.5</v>
      </c>
      <c r="L178" s="47">
        <v>54.4</v>
      </c>
      <c r="M178" s="62">
        <f t="shared" si="23"/>
        <v>5.8999999999999986</v>
      </c>
      <c r="N178" s="56"/>
      <c r="O178" s="56"/>
      <c r="P178" s="56"/>
      <c r="Q178" s="119">
        <v>82</v>
      </c>
      <c r="R178" s="119">
        <v>82</v>
      </c>
    </row>
    <row r="179" spans="1:18" ht="60" x14ac:dyDescent="0.25">
      <c r="A179" s="111" t="s">
        <v>20</v>
      </c>
      <c r="B179" s="96" t="s">
        <v>266</v>
      </c>
      <c r="C179" s="96"/>
      <c r="D179" s="12">
        <v>2489.6999999999998</v>
      </c>
      <c r="F179" s="30">
        <f t="shared" si="24"/>
        <v>2489.6999999999998</v>
      </c>
      <c r="G179" s="30">
        <v>9</v>
      </c>
      <c r="H179" s="35"/>
      <c r="I179" s="28"/>
      <c r="J179" s="44">
        <f t="shared" si="22"/>
        <v>9</v>
      </c>
      <c r="K179" s="47">
        <v>2498.6999999999998</v>
      </c>
      <c r="L179" s="47">
        <v>2498.6999999999998</v>
      </c>
      <c r="M179" s="62">
        <f t="shared" si="23"/>
        <v>0</v>
      </c>
      <c r="N179" s="56"/>
      <c r="O179" s="56"/>
      <c r="P179" s="56"/>
      <c r="Q179" s="119">
        <v>3458</v>
      </c>
      <c r="R179" s="119">
        <v>3458</v>
      </c>
    </row>
    <row r="180" spans="1:18" ht="90" x14ac:dyDescent="0.25">
      <c r="A180" s="111" t="s">
        <v>13</v>
      </c>
      <c r="B180" s="96" t="s">
        <v>266</v>
      </c>
      <c r="C180" s="96">
        <v>100</v>
      </c>
      <c r="D180" s="29">
        <v>2426.1999999999998</v>
      </c>
      <c r="F180" s="30">
        <f t="shared" si="24"/>
        <v>2426.1999999999998</v>
      </c>
      <c r="G180" s="30">
        <v>9</v>
      </c>
      <c r="H180" s="35">
        <v>-27.5</v>
      </c>
      <c r="I180" s="28"/>
      <c r="J180" s="44">
        <f t="shared" si="22"/>
        <v>-18.5</v>
      </c>
      <c r="K180" s="47">
        <v>2407.6999999999998</v>
      </c>
      <c r="L180" s="47">
        <v>2375.1999999999998</v>
      </c>
      <c r="M180" s="62">
        <f t="shared" si="23"/>
        <v>-32.5</v>
      </c>
      <c r="N180" s="56"/>
      <c r="O180" s="56"/>
      <c r="P180" s="56"/>
      <c r="Q180" s="119">
        <v>3130</v>
      </c>
      <c r="R180" s="119">
        <v>3130</v>
      </c>
    </row>
    <row r="181" spans="1:18" ht="45" x14ac:dyDescent="0.25">
      <c r="A181" s="111" t="s">
        <v>269</v>
      </c>
      <c r="B181" s="96" t="s">
        <v>266</v>
      </c>
      <c r="C181" s="96">
        <v>200</v>
      </c>
      <c r="D181" s="29">
        <v>63.5</v>
      </c>
      <c r="F181" s="30">
        <f t="shared" si="24"/>
        <v>63.5</v>
      </c>
      <c r="G181" s="28"/>
      <c r="H181" s="35">
        <v>27.5</v>
      </c>
      <c r="I181" s="28"/>
      <c r="J181" s="44">
        <f t="shared" si="22"/>
        <v>27.5</v>
      </c>
      <c r="K181" s="47">
        <v>91</v>
      </c>
      <c r="L181" s="47">
        <v>123.5</v>
      </c>
      <c r="M181" s="62">
        <f t="shared" si="23"/>
        <v>32.5</v>
      </c>
      <c r="N181" s="56"/>
      <c r="O181" s="56"/>
      <c r="P181" s="56"/>
      <c r="Q181" s="119">
        <v>328</v>
      </c>
      <c r="R181" s="119">
        <v>328</v>
      </c>
    </row>
    <row r="182" spans="1:18" ht="15.75" x14ac:dyDescent="0.25">
      <c r="A182" s="105" t="s">
        <v>164</v>
      </c>
      <c r="B182" s="93" t="s">
        <v>163</v>
      </c>
      <c r="C182" s="93"/>
      <c r="D182" s="29">
        <v>1480.7</v>
      </c>
      <c r="E182">
        <v>211.9</v>
      </c>
      <c r="F182" s="30">
        <f t="shared" si="24"/>
        <v>1692.6000000000001</v>
      </c>
      <c r="G182" s="28"/>
      <c r="H182" s="28"/>
      <c r="I182" s="28"/>
      <c r="J182" s="44">
        <f t="shared" si="22"/>
        <v>0</v>
      </c>
      <c r="K182" s="47">
        <v>1692.6</v>
      </c>
      <c r="L182" s="47">
        <v>1692.6</v>
      </c>
      <c r="M182" s="62">
        <f t="shared" si="23"/>
        <v>0</v>
      </c>
      <c r="N182" s="56"/>
      <c r="O182" s="56"/>
      <c r="P182" s="56"/>
      <c r="Q182" s="106">
        <v>1547.8</v>
      </c>
      <c r="R182" s="106">
        <v>1547.8</v>
      </c>
    </row>
    <row r="183" spans="1:18" ht="30" x14ac:dyDescent="0.25">
      <c r="A183" s="105" t="s">
        <v>12</v>
      </c>
      <c r="B183" s="93" t="s">
        <v>165</v>
      </c>
      <c r="C183" s="93"/>
      <c r="D183" s="29">
        <v>1480.7</v>
      </c>
      <c r="E183">
        <v>211.9</v>
      </c>
      <c r="F183" s="30">
        <f t="shared" si="24"/>
        <v>1692.6000000000001</v>
      </c>
      <c r="G183" s="28"/>
      <c r="H183" s="28"/>
      <c r="I183" s="28"/>
      <c r="J183" s="44">
        <f t="shared" si="22"/>
        <v>0</v>
      </c>
      <c r="K183" s="47">
        <v>1692.6</v>
      </c>
      <c r="L183" s="47">
        <v>1692.6</v>
      </c>
      <c r="M183" s="62">
        <f t="shared" si="23"/>
        <v>0</v>
      </c>
      <c r="N183" s="56"/>
      <c r="O183" s="56"/>
      <c r="P183" s="56"/>
      <c r="Q183" s="106">
        <v>1547.8</v>
      </c>
      <c r="R183" s="106">
        <v>1547.8</v>
      </c>
    </row>
    <row r="184" spans="1:18" ht="90" x14ac:dyDescent="0.25">
      <c r="A184" s="105" t="s">
        <v>13</v>
      </c>
      <c r="B184" s="93" t="s">
        <v>165</v>
      </c>
      <c r="C184" s="93" t="s">
        <v>113</v>
      </c>
      <c r="D184" s="29">
        <v>1480.7</v>
      </c>
      <c r="F184" s="30">
        <f t="shared" si="24"/>
        <v>1480.7</v>
      </c>
      <c r="G184" s="28"/>
      <c r="H184" s="28"/>
      <c r="I184" s="28"/>
      <c r="J184" s="44">
        <f t="shared" si="22"/>
        <v>0</v>
      </c>
      <c r="K184" s="47">
        <v>1480.7</v>
      </c>
      <c r="L184" s="47">
        <v>1480.7</v>
      </c>
      <c r="M184" s="62">
        <f t="shared" si="23"/>
        <v>0</v>
      </c>
      <c r="N184" s="56"/>
      <c r="O184" s="56"/>
      <c r="P184" s="56"/>
      <c r="Q184" s="106">
        <v>1547.8</v>
      </c>
      <c r="R184" s="106">
        <v>1547.8</v>
      </c>
    </row>
    <row r="185" spans="1:18" ht="15.75" x14ac:dyDescent="0.25">
      <c r="A185" s="105" t="s">
        <v>171</v>
      </c>
      <c r="B185" s="93" t="s">
        <v>169</v>
      </c>
      <c r="C185" s="93"/>
      <c r="D185" s="29">
        <v>4461.3999999999996</v>
      </c>
      <c r="F185" s="30">
        <f t="shared" si="24"/>
        <v>4461.3999999999996</v>
      </c>
      <c r="G185" s="28"/>
      <c r="H185" s="35"/>
      <c r="I185" s="28"/>
      <c r="J185" s="44">
        <f t="shared" si="22"/>
        <v>0</v>
      </c>
      <c r="K185" s="47">
        <v>4461.3999999999996</v>
      </c>
      <c r="L185" s="47">
        <v>4461.3999999999996</v>
      </c>
      <c r="M185" s="62">
        <f t="shared" si="23"/>
        <v>0</v>
      </c>
      <c r="N185" s="56"/>
      <c r="O185" s="56"/>
      <c r="P185" s="56"/>
      <c r="Q185" s="106">
        <v>4620.3</v>
      </c>
      <c r="R185" s="106">
        <v>4620.3</v>
      </c>
    </row>
    <row r="186" spans="1:18" ht="30" x14ac:dyDescent="0.25">
      <c r="A186" s="105" t="s">
        <v>12</v>
      </c>
      <c r="B186" s="93" t="s">
        <v>170</v>
      </c>
      <c r="C186" s="93"/>
      <c r="D186" s="29">
        <v>4461.3999999999996</v>
      </c>
      <c r="F186" s="30">
        <f t="shared" si="24"/>
        <v>4461.3999999999996</v>
      </c>
      <c r="G186" s="28"/>
      <c r="H186" s="35"/>
      <c r="I186" s="28"/>
      <c r="J186" s="44">
        <f t="shared" ref="J186:J209" si="25">G186+H186+I186</f>
        <v>0</v>
      </c>
      <c r="K186" s="47">
        <v>4461.3999999999996</v>
      </c>
      <c r="L186" s="47">
        <v>4461.3999999999996</v>
      </c>
      <c r="M186" s="62">
        <f t="shared" ref="M186:M209" si="26">L186-K186</f>
        <v>0</v>
      </c>
      <c r="N186" s="56"/>
      <c r="O186" s="56"/>
      <c r="P186" s="56"/>
      <c r="Q186" s="106">
        <v>4620.3</v>
      </c>
      <c r="R186" s="106">
        <v>4620.3</v>
      </c>
    </row>
    <row r="187" spans="1:18" ht="90" x14ac:dyDescent="0.25">
      <c r="A187" s="105" t="s">
        <v>13</v>
      </c>
      <c r="B187" s="93" t="s">
        <v>170</v>
      </c>
      <c r="C187" s="93">
        <v>100</v>
      </c>
      <c r="D187" s="12">
        <v>4435.2</v>
      </c>
      <c r="F187" s="30">
        <f t="shared" si="24"/>
        <v>4435.2</v>
      </c>
      <c r="G187" s="28"/>
      <c r="H187" s="35"/>
      <c r="I187" s="28"/>
      <c r="J187" s="44">
        <f t="shared" si="25"/>
        <v>0</v>
      </c>
      <c r="K187" s="47">
        <v>4435.2</v>
      </c>
      <c r="L187" s="47">
        <v>4435.2</v>
      </c>
      <c r="M187" s="62">
        <f t="shared" si="26"/>
        <v>0</v>
      </c>
      <c r="N187" s="56"/>
      <c r="O187" s="56"/>
      <c r="P187" s="56"/>
      <c r="Q187" s="106">
        <v>4620.3</v>
      </c>
      <c r="R187" s="106">
        <v>4620.3</v>
      </c>
    </row>
    <row r="188" spans="1:18" ht="30" x14ac:dyDescent="0.25">
      <c r="A188" s="105" t="s">
        <v>23</v>
      </c>
      <c r="B188" s="93" t="s">
        <v>160</v>
      </c>
      <c r="C188" s="93"/>
      <c r="D188" s="30">
        <v>300</v>
      </c>
      <c r="F188" s="30">
        <f t="shared" si="24"/>
        <v>300</v>
      </c>
      <c r="G188" s="28"/>
      <c r="H188" s="35"/>
      <c r="I188" s="28"/>
      <c r="J188" s="44">
        <f t="shared" si="25"/>
        <v>0</v>
      </c>
      <c r="K188" s="47">
        <v>300</v>
      </c>
      <c r="L188" s="47">
        <v>300</v>
      </c>
      <c r="M188" s="62">
        <f t="shared" si="26"/>
        <v>0</v>
      </c>
      <c r="N188" s="56"/>
      <c r="O188" s="56"/>
      <c r="P188" s="56"/>
      <c r="Q188" s="119">
        <v>300</v>
      </c>
      <c r="R188" s="119">
        <v>300</v>
      </c>
    </row>
    <row r="189" spans="1:18" ht="45" x14ac:dyDescent="0.25">
      <c r="A189" s="104" t="s">
        <v>24</v>
      </c>
      <c r="B189" s="93" t="s">
        <v>161</v>
      </c>
      <c r="C189" s="93"/>
      <c r="D189" s="30">
        <v>300</v>
      </c>
      <c r="F189" s="30">
        <f t="shared" si="24"/>
        <v>300</v>
      </c>
      <c r="G189" s="28"/>
      <c r="H189" s="35"/>
      <c r="I189" s="28"/>
      <c r="J189" s="44">
        <f t="shared" si="25"/>
        <v>0</v>
      </c>
      <c r="K189" s="47">
        <v>300</v>
      </c>
      <c r="L189" s="47">
        <v>300</v>
      </c>
      <c r="M189" s="62">
        <f t="shared" si="26"/>
        <v>0</v>
      </c>
      <c r="N189" s="56"/>
      <c r="O189" s="56"/>
      <c r="P189" s="56"/>
      <c r="Q189" s="119">
        <v>300</v>
      </c>
      <c r="R189" s="119">
        <v>300</v>
      </c>
    </row>
    <row r="190" spans="1:18" ht="15.75" x14ac:dyDescent="0.25">
      <c r="A190" s="106" t="s">
        <v>19</v>
      </c>
      <c r="B190" s="93" t="s">
        <v>161</v>
      </c>
      <c r="C190" s="93">
        <v>800</v>
      </c>
      <c r="D190" s="30">
        <v>300</v>
      </c>
      <c r="E190" s="26"/>
      <c r="F190" s="30">
        <f t="shared" si="24"/>
        <v>300</v>
      </c>
      <c r="G190" s="28"/>
      <c r="H190" s="35"/>
      <c r="I190" s="28"/>
      <c r="J190" s="44">
        <f t="shared" si="25"/>
        <v>0</v>
      </c>
      <c r="K190" s="47">
        <v>300</v>
      </c>
      <c r="L190" s="47">
        <v>300</v>
      </c>
      <c r="M190" s="62">
        <f t="shared" si="26"/>
        <v>0</v>
      </c>
      <c r="N190" s="56"/>
      <c r="O190" s="56"/>
      <c r="P190" s="56"/>
      <c r="Q190" s="119">
        <v>300</v>
      </c>
      <c r="R190" s="119">
        <v>300</v>
      </c>
    </row>
    <row r="191" spans="1:18" ht="30" x14ac:dyDescent="0.25">
      <c r="A191" s="105" t="s">
        <v>26</v>
      </c>
      <c r="B191" s="93" t="s">
        <v>172</v>
      </c>
      <c r="C191" s="93"/>
      <c r="D191" s="29">
        <v>6568.8</v>
      </c>
      <c r="F191" s="30">
        <f t="shared" si="24"/>
        <v>6568.8</v>
      </c>
      <c r="G191" s="28"/>
      <c r="H191" s="35"/>
      <c r="I191" s="28"/>
      <c r="J191" s="44">
        <f t="shared" si="25"/>
        <v>0</v>
      </c>
      <c r="K191" s="47">
        <v>6568.8</v>
      </c>
      <c r="L191" s="47">
        <v>6568.8</v>
      </c>
      <c r="M191" s="62">
        <f t="shared" si="26"/>
        <v>0</v>
      </c>
      <c r="N191" s="56"/>
      <c r="O191" s="56"/>
      <c r="P191" s="56"/>
      <c r="Q191" s="106">
        <v>8129.7</v>
      </c>
      <c r="R191" s="106">
        <v>8657.2999999999993</v>
      </c>
    </row>
    <row r="192" spans="1:18" ht="30" x14ac:dyDescent="0.25">
      <c r="A192" s="105" t="s">
        <v>27</v>
      </c>
      <c r="B192" s="93" t="s">
        <v>173</v>
      </c>
      <c r="C192" s="93"/>
      <c r="D192" s="29">
        <v>6568.8</v>
      </c>
      <c r="F192" s="30">
        <f t="shared" si="24"/>
        <v>6568.8</v>
      </c>
      <c r="G192" s="28"/>
      <c r="H192" s="35"/>
      <c r="I192" s="28"/>
      <c r="J192" s="44">
        <f t="shared" si="25"/>
        <v>0</v>
      </c>
      <c r="K192" s="47">
        <v>6568.8</v>
      </c>
      <c r="L192" s="47">
        <v>6568.8</v>
      </c>
      <c r="M192" s="62">
        <f t="shared" si="26"/>
        <v>0</v>
      </c>
      <c r="N192" s="56"/>
      <c r="O192" s="56"/>
      <c r="P192" s="56"/>
      <c r="Q192" s="106">
        <v>8129.7</v>
      </c>
      <c r="R192" s="106">
        <v>8657.2999999999993</v>
      </c>
    </row>
    <row r="193" spans="1:18" ht="90" x14ac:dyDescent="0.25">
      <c r="A193" s="105" t="s">
        <v>13</v>
      </c>
      <c r="B193" s="93" t="s">
        <v>173</v>
      </c>
      <c r="C193" s="93" t="s">
        <v>113</v>
      </c>
      <c r="D193" s="29">
        <v>5578.9</v>
      </c>
      <c r="F193" s="30">
        <f t="shared" si="24"/>
        <v>5578.9</v>
      </c>
      <c r="G193" s="28"/>
      <c r="H193" s="35"/>
      <c r="I193" s="28"/>
      <c r="J193" s="44">
        <f t="shared" si="25"/>
        <v>0</v>
      </c>
      <c r="K193" s="47">
        <v>5578.9</v>
      </c>
      <c r="L193" s="47">
        <v>5578.9</v>
      </c>
      <c r="M193" s="62">
        <f t="shared" si="26"/>
        <v>0</v>
      </c>
      <c r="N193" s="56"/>
      <c r="O193" s="56"/>
      <c r="P193" s="56"/>
      <c r="Q193" s="106">
        <v>7144.7</v>
      </c>
      <c r="R193" s="106">
        <v>7144.7</v>
      </c>
    </row>
    <row r="194" spans="1:18" ht="45" x14ac:dyDescent="0.25">
      <c r="A194" s="105" t="s">
        <v>269</v>
      </c>
      <c r="B194" s="93" t="s">
        <v>173</v>
      </c>
      <c r="C194" s="93" t="s">
        <v>95</v>
      </c>
      <c r="D194" s="29">
        <v>985.7</v>
      </c>
      <c r="F194" s="30">
        <f t="shared" si="24"/>
        <v>985.7</v>
      </c>
      <c r="G194" s="28"/>
      <c r="H194" s="35"/>
      <c r="I194" s="28"/>
      <c r="J194" s="44">
        <f t="shared" si="25"/>
        <v>0</v>
      </c>
      <c r="K194" s="47">
        <v>985.7</v>
      </c>
      <c r="L194" s="47">
        <v>985.7</v>
      </c>
      <c r="M194" s="62">
        <f t="shared" si="26"/>
        <v>0</v>
      </c>
      <c r="N194" s="56"/>
      <c r="O194" s="56"/>
      <c r="P194" s="56"/>
      <c r="Q194" s="119">
        <v>985</v>
      </c>
      <c r="R194" s="119">
        <v>1512.6</v>
      </c>
    </row>
    <row r="195" spans="1:18" ht="15.75" x14ac:dyDescent="0.25">
      <c r="A195" s="105" t="s">
        <v>29</v>
      </c>
      <c r="B195" s="93" t="s">
        <v>176</v>
      </c>
      <c r="C195" s="93"/>
      <c r="D195" s="29">
        <v>15388.6</v>
      </c>
      <c r="F195" s="30">
        <f t="shared" si="24"/>
        <v>15388.6</v>
      </c>
      <c r="G195" s="28"/>
      <c r="H195" s="35"/>
      <c r="I195" s="28"/>
      <c r="J195" s="44">
        <f t="shared" si="25"/>
        <v>0</v>
      </c>
      <c r="K195" s="47">
        <v>15388.6</v>
      </c>
      <c r="L195" s="47">
        <v>15388.6</v>
      </c>
      <c r="M195" s="62">
        <f t="shared" si="26"/>
        <v>0</v>
      </c>
      <c r="N195" s="56"/>
      <c r="O195" s="56"/>
      <c r="P195" s="56">
        <v>1000.5</v>
      </c>
      <c r="Q195" s="106">
        <v>9267.2999999999993</v>
      </c>
      <c r="R195" s="106">
        <v>11687.8</v>
      </c>
    </row>
    <row r="196" spans="1:18" ht="30" x14ac:dyDescent="0.25">
      <c r="A196" s="105" t="s">
        <v>27</v>
      </c>
      <c r="B196" s="93" t="s">
        <v>177</v>
      </c>
      <c r="C196" s="93"/>
      <c r="D196" s="29">
        <v>15388.6</v>
      </c>
      <c r="F196" s="30">
        <f t="shared" si="24"/>
        <v>15388.6</v>
      </c>
      <c r="G196" s="28"/>
      <c r="H196" s="35"/>
      <c r="I196" s="28"/>
      <c r="J196" s="44">
        <f t="shared" si="25"/>
        <v>0</v>
      </c>
      <c r="K196" s="47">
        <v>15388.6</v>
      </c>
      <c r="L196" s="47">
        <v>15388.6</v>
      </c>
      <c r="M196" s="62">
        <f t="shared" si="26"/>
        <v>0</v>
      </c>
      <c r="N196" s="56"/>
      <c r="O196" s="56"/>
      <c r="P196" s="56">
        <v>1000.5</v>
      </c>
      <c r="Q196" s="106">
        <v>9267.2999999999993</v>
      </c>
      <c r="R196" s="106">
        <v>11687.8</v>
      </c>
    </row>
    <row r="197" spans="1:18" ht="90" x14ac:dyDescent="0.25">
      <c r="A197" s="105" t="s">
        <v>13</v>
      </c>
      <c r="B197" s="93" t="s">
        <v>177</v>
      </c>
      <c r="C197" s="93">
        <v>100</v>
      </c>
      <c r="D197" s="12">
        <v>8348.2000000000007</v>
      </c>
      <c r="F197" s="30">
        <f t="shared" si="24"/>
        <v>8348.2000000000007</v>
      </c>
      <c r="G197" s="28"/>
      <c r="H197" s="35"/>
      <c r="I197" s="28"/>
      <c r="J197" s="44">
        <f t="shared" si="25"/>
        <v>0</v>
      </c>
      <c r="K197" s="47">
        <v>8348.2000000000007</v>
      </c>
      <c r="L197" s="47">
        <v>8348.2000000000007</v>
      </c>
      <c r="M197" s="62">
        <f t="shared" si="26"/>
        <v>0</v>
      </c>
      <c r="N197" s="56"/>
      <c r="O197" s="56"/>
      <c r="P197" s="56"/>
      <c r="Q197" s="119">
        <v>8208</v>
      </c>
      <c r="R197" s="119">
        <v>8208</v>
      </c>
    </row>
    <row r="198" spans="1:18" ht="45" x14ac:dyDescent="0.25">
      <c r="A198" s="105" t="s">
        <v>269</v>
      </c>
      <c r="B198" s="93" t="s">
        <v>177</v>
      </c>
      <c r="C198" s="93">
        <v>200</v>
      </c>
      <c r="D198" s="12">
        <v>6962.7</v>
      </c>
      <c r="F198" s="30">
        <f t="shared" si="24"/>
        <v>6962.7</v>
      </c>
      <c r="G198" s="28"/>
      <c r="H198" s="35"/>
      <c r="I198" s="28"/>
      <c r="J198" s="44">
        <f t="shared" si="25"/>
        <v>0</v>
      </c>
      <c r="K198" s="47">
        <v>6962.7</v>
      </c>
      <c r="L198" s="47">
        <v>6962.7</v>
      </c>
      <c r="M198" s="62">
        <f t="shared" si="26"/>
        <v>0</v>
      </c>
      <c r="N198" s="56"/>
      <c r="O198" s="56"/>
      <c r="P198" s="56">
        <v>1000.5</v>
      </c>
      <c r="Q198" s="106">
        <v>1059.3</v>
      </c>
      <c r="R198" s="106">
        <v>3396.8</v>
      </c>
    </row>
    <row r="199" spans="1:18" ht="15.75" x14ac:dyDescent="0.25">
      <c r="A199" s="105" t="s">
        <v>19</v>
      </c>
      <c r="B199" s="93" t="s">
        <v>177</v>
      </c>
      <c r="C199" s="93" t="s">
        <v>101</v>
      </c>
      <c r="D199" s="29">
        <v>77.7</v>
      </c>
      <c r="F199" s="30">
        <f t="shared" si="24"/>
        <v>77.7</v>
      </c>
      <c r="G199" s="28"/>
      <c r="H199" s="35"/>
      <c r="I199" s="28"/>
      <c r="J199" s="44">
        <f t="shared" si="25"/>
        <v>0</v>
      </c>
      <c r="K199" s="47">
        <v>77.7</v>
      </c>
      <c r="L199" s="47">
        <v>77.7</v>
      </c>
      <c r="M199" s="62">
        <f t="shared" si="26"/>
        <v>0</v>
      </c>
      <c r="N199" s="56"/>
      <c r="O199" s="56"/>
      <c r="P199" s="56"/>
      <c r="Q199" s="106">
        <v>0</v>
      </c>
      <c r="R199" s="119">
        <v>83</v>
      </c>
    </row>
    <row r="200" spans="1:18" ht="45" x14ac:dyDescent="0.25">
      <c r="A200" s="105" t="s">
        <v>39</v>
      </c>
      <c r="B200" s="93" t="s">
        <v>187</v>
      </c>
      <c r="C200" s="93"/>
      <c r="D200" s="29">
        <v>5791.1</v>
      </c>
      <c r="F200" s="30">
        <f t="shared" si="24"/>
        <v>5791.1</v>
      </c>
      <c r="G200" s="28"/>
      <c r="H200" s="35"/>
      <c r="I200" s="28"/>
      <c r="J200" s="44">
        <f t="shared" si="25"/>
        <v>0</v>
      </c>
      <c r="K200" s="47">
        <v>5791.1</v>
      </c>
      <c r="L200" s="47">
        <v>5791.1</v>
      </c>
      <c r="M200" s="62">
        <f t="shared" si="26"/>
        <v>0</v>
      </c>
      <c r="N200" s="56"/>
      <c r="O200" s="56"/>
      <c r="P200" s="56"/>
      <c r="Q200" s="106">
        <v>6050.4</v>
      </c>
      <c r="R200" s="106">
        <v>6050.4</v>
      </c>
    </row>
    <row r="201" spans="1:18" ht="30" x14ac:dyDescent="0.25">
      <c r="A201" s="105" t="s">
        <v>12</v>
      </c>
      <c r="B201" s="93" t="s">
        <v>188</v>
      </c>
      <c r="C201" s="93"/>
      <c r="D201" s="29">
        <v>5791.1</v>
      </c>
      <c r="F201" s="30">
        <f t="shared" si="24"/>
        <v>5791.1</v>
      </c>
      <c r="G201" s="28"/>
      <c r="H201" s="35"/>
      <c r="I201" s="28"/>
      <c r="J201" s="44">
        <f t="shared" si="25"/>
        <v>0</v>
      </c>
      <c r="K201" s="47">
        <v>5791.1</v>
      </c>
      <c r="L201" s="47">
        <v>5791.1</v>
      </c>
      <c r="M201" s="62">
        <f t="shared" si="26"/>
        <v>0</v>
      </c>
      <c r="N201" s="56"/>
      <c r="O201" s="56"/>
      <c r="P201" s="56"/>
      <c r="Q201" s="106">
        <v>6050.4</v>
      </c>
      <c r="R201" s="106">
        <v>6050.4</v>
      </c>
    </row>
    <row r="202" spans="1:18" ht="90" x14ac:dyDescent="0.25">
      <c r="A202" s="105" t="s">
        <v>13</v>
      </c>
      <c r="B202" s="93" t="s">
        <v>188</v>
      </c>
      <c r="C202" s="93">
        <v>100</v>
      </c>
      <c r="D202" s="12">
        <v>5791.1</v>
      </c>
      <c r="F202" s="30">
        <f t="shared" si="24"/>
        <v>5791.1</v>
      </c>
      <c r="G202" s="28"/>
      <c r="H202" s="35">
        <v>-4</v>
      </c>
      <c r="I202" s="28"/>
      <c r="J202" s="44">
        <f t="shared" si="25"/>
        <v>-4</v>
      </c>
      <c r="K202" s="47">
        <v>5787.1</v>
      </c>
      <c r="L202" s="47">
        <v>5783.2</v>
      </c>
      <c r="M202" s="62">
        <f t="shared" si="26"/>
        <v>-3.9000000000005457</v>
      </c>
      <c r="N202" s="56"/>
      <c r="O202" s="56"/>
      <c r="P202" s="56"/>
      <c r="Q202" s="106">
        <v>6050.4</v>
      </c>
      <c r="R202" s="106">
        <v>6050.4</v>
      </c>
    </row>
    <row r="203" spans="1:18" ht="60" x14ac:dyDescent="0.25">
      <c r="A203" s="105" t="s">
        <v>45</v>
      </c>
      <c r="B203" s="93" t="s">
        <v>194</v>
      </c>
      <c r="C203" s="93"/>
      <c r="D203" s="29">
        <v>4600.7</v>
      </c>
      <c r="F203" s="30">
        <f t="shared" si="24"/>
        <v>4600.7</v>
      </c>
      <c r="G203" s="28"/>
      <c r="H203" s="35"/>
      <c r="I203" s="28"/>
      <c r="J203" s="44">
        <f t="shared" si="25"/>
        <v>0</v>
      </c>
      <c r="K203" s="47">
        <v>4600.7</v>
      </c>
      <c r="L203" s="47">
        <v>4600.7</v>
      </c>
      <c r="M203" s="62">
        <f t="shared" si="26"/>
        <v>0</v>
      </c>
      <c r="N203" s="56"/>
      <c r="O203" s="56"/>
      <c r="P203" s="56"/>
      <c r="Q203" s="106">
        <v>4737.7</v>
      </c>
      <c r="R203" s="106">
        <v>4737.7</v>
      </c>
    </row>
    <row r="204" spans="1:18" ht="30" x14ac:dyDescent="0.25">
      <c r="A204" s="105" t="s">
        <v>12</v>
      </c>
      <c r="B204" s="93" t="s">
        <v>195</v>
      </c>
      <c r="C204" s="93"/>
      <c r="D204" s="29">
        <v>4600.7</v>
      </c>
      <c r="F204" s="30">
        <f t="shared" si="24"/>
        <v>4600.7</v>
      </c>
      <c r="G204" s="28"/>
      <c r="H204" s="35"/>
      <c r="I204" s="28"/>
      <c r="J204" s="44">
        <f t="shared" si="25"/>
        <v>0</v>
      </c>
      <c r="K204" s="47">
        <v>4600.7</v>
      </c>
      <c r="L204" s="47">
        <v>4600.7</v>
      </c>
      <c r="M204" s="62">
        <f t="shared" si="26"/>
        <v>0</v>
      </c>
      <c r="N204" s="56"/>
      <c r="O204" s="56"/>
      <c r="P204" s="56"/>
      <c r="Q204" s="106">
        <v>4737.7</v>
      </c>
      <c r="R204" s="106">
        <v>4737.7</v>
      </c>
    </row>
    <row r="205" spans="1:18" ht="90" x14ac:dyDescent="0.25">
      <c r="A205" s="105" t="s">
        <v>13</v>
      </c>
      <c r="B205" s="93" t="s">
        <v>195</v>
      </c>
      <c r="C205" s="93">
        <v>100</v>
      </c>
      <c r="D205" s="12">
        <v>4587.3</v>
      </c>
      <c r="F205" s="30">
        <f t="shared" si="24"/>
        <v>4587.3</v>
      </c>
      <c r="G205" s="28"/>
      <c r="H205" s="35"/>
      <c r="I205" s="28"/>
      <c r="J205" s="44">
        <f t="shared" si="25"/>
        <v>0</v>
      </c>
      <c r="K205" s="47">
        <v>4587.3</v>
      </c>
      <c r="L205" s="47">
        <v>4587.3</v>
      </c>
      <c r="M205" s="62">
        <f t="shared" si="26"/>
        <v>0</v>
      </c>
      <c r="N205" s="56"/>
      <c r="O205" s="56"/>
      <c r="P205" s="56"/>
      <c r="Q205" s="106">
        <v>4737.7</v>
      </c>
      <c r="R205" s="106">
        <v>4737.7</v>
      </c>
    </row>
    <row r="206" spans="1:18" ht="15.75" x14ac:dyDescent="0.25">
      <c r="A206" s="105" t="s">
        <v>35</v>
      </c>
      <c r="B206" s="93" t="s">
        <v>185</v>
      </c>
      <c r="C206" s="93"/>
      <c r="D206" s="29">
        <v>162.1</v>
      </c>
      <c r="F206" s="30">
        <f t="shared" si="24"/>
        <v>162.1</v>
      </c>
      <c r="G206" s="28"/>
      <c r="H206" s="35"/>
      <c r="I206" s="28"/>
      <c r="J206" s="44">
        <f t="shared" si="25"/>
        <v>0</v>
      </c>
      <c r="K206" s="47">
        <v>162.1</v>
      </c>
      <c r="L206" s="47">
        <v>162.1</v>
      </c>
      <c r="M206" s="62">
        <f t="shared" si="26"/>
        <v>0</v>
      </c>
      <c r="N206" s="56"/>
      <c r="O206" s="56"/>
      <c r="P206" s="56"/>
      <c r="Q206" s="106">
        <v>162.1</v>
      </c>
      <c r="R206" s="106">
        <v>162.1</v>
      </c>
    </row>
    <row r="207" spans="1:18" ht="36" customHeight="1" x14ac:dyDescent="0.25">
      <c r="A207" s="105" t="s">
        <v>36</v>
      </c>
      <c r="B207" s="93" t="s">
        <v>186</v>
      </c>
      <c r="C207" s="93"/>
      <c r="D207" s="29">
        <v>30.1</v>
      </c>
      <c r="F207" s="30">
        <f t="shared" si="24"/>
        <v>30.1</v>
      </c>
      <c r="G207" s="28"/>
      <c r="H207" s="35"/>
      <c r="I207" s="28"/>
      <c r="J207" s="44">
        <f t="shared" si="25"/>
        <v>0</v>
      </c>
      <c r="K207" s="47">
        <v>30.1</v>
      </c>
      <c r="L207" s="47">
        <v>30.1</v>
      </c>
      <c r="M207" s="62">
        <f t="shared" si="26"/>
        <v>0</v>
      </c>
      <c r="N207" s="56"/>
      <c r="O207" s="56"/>
      <c r="P207" s="56"/>
      <c r="Q207" s="106">
        <v>30.1</v>
      </c>
      <c r="R207" s="106">
        <v>30.1</v>
      </c>
    </row>
    <row r="208" spans="1:18" ht="45" x14ac:dyDescent="0.25">
      <c r="A208" s="105" t="s">
        <v>269</v>
      </c>
      <c r="B208" s="93" t="s">
        <v>186</v>
      </c>
      <c r="C208" s="93">
        <v>200</v>
      </c>
      <c r="D208" s="12">
        <v>30.1</v>
      </c>
      <c r="F208" s="30">
        <f t="shared" si="24"/>
        <v>30.1</v>
      </c>
      <c r="G208" s="28"/>
      <c r="H208" s="35"/>
      <c r="I208" s="28"/>
      <c r="J208" s="44">
        <f t="shared" si="25"/>
        <v>0</v>
      </c>
      <c r="K208" s="47">
        <v>30.1</v>
      </c>
      <c r="L208" s="47">
        <v>30.1</v>
      </c>
      <c r="M208" s="62">
        <f t="shared" si="26"/>
        <v>0</v>
      </c>
      <c r="N208" s="56"/>
      <c r="O208" s="56"/>
      <c r="P208" s="56"/>
      <c r="Q208" s="106">
        <v>30.1</v>
      </c>
      <c r="R208" s="106">
        <v>30.1</v>
      </c>
    </row>
    <row r="209" spans="1:18" ht="75" x14ac:dyDescent="0.25">
      <c r="A209" s="105" t="s">
        <v>255</v>
      </c>
      <c r="B209" s="93" t="s">
        <v>242</v>
      </c>
      <c r="C209" s="93"/>
      <c r="D209" s="30">
        <v>66</v>
      </c>
      <c r="F209" s="30">
        <f t="shared" si="24"/>
        <v>66</v>
      </c>
      <c r="G209" s="28"/>
      <c r="H209" s="35"/>
      <c r="I209" s="28"/>
      <c r="J209" s="44">
        <f t="shared" si="25"/>
        <v>0</v>
      </c>
      <c r="K209" s="47">
        <v>66</v>
      </c>
      <c r="L209" s="47">
        <v>66</v>
      </c>
      <c r="M209" s="62">
        <f t="shared" si="26"/>
        <v>0</v>
      </c>
      <c r="N209" s="56"/>
      <c r="O209" s="56"/>
      <c r="P209" s="56"/>
      <c r="Q209" s="119">
        <v>66</v>
      </c>
      <c r="R209" s="119">
        <v>66</v>
      </c>
    </row>
    <row r="210" spans="1:18" ht="90" x14ac:dyDescent="0.25">
      <c r="A210" s="105" t="s">
        <v>13</v>
      </c>
      <c r="B210" s="93" t="s">
        <v>242</v>
      </c>
      <c r="C210" s="93" t="s">
        <v>113</v>
      </c>
      <c r="D210" s="30"/>
      <c r="F210" s="30"/>
      <c r="G210" s="28"/>
      <c r="H210" s="35"/>
      <c r="I210" s="28"/>
      <c r="J210" s="44"/>
      <c r="K210" s="47"/>
      <c r="L210" s="47"/>
      <c r="M210" s="62"/>
      <c r="N210" s="56"/>
      <c r="O210" s="56"/>
      <c r="P210" s="56"/>
      <c r="Q210" s="119">
        <v>63</v>
      </c>
      <c r="R210" s="119">
        <v>63</v>
      </c>
    </row>
    <row r="211" spans="1:18" ht="45" x14ac:dyDescent="0.25">
      <c r="A211" s="105" t="s">
        <v>269</v>
      </c>
      <c r="B211" s="93" t="s">
        <v>242</v>
      </c>
      <c r="C211" s="93" t="s">
        <v>95</v>
      </c>
      <c r="D211" s="12">
        <v>66</v>
      </c>
      <c r="F211" s="30">
        <f>SUM(D211:E211)</f>
        <v>66</v>
      </c>
      <c r="G211" s="28"/>
      <c r="H211" s="35"/>
      <c r="I211" s="28"/>
      <c r="J211" s="44">
        <f>G211+H211+I211</f>
        <v>0</v>
      </c>
      <c r="K211" s="47">
        <v>66</v>
      </c>
      <c r="L211" s="47">
        <v>66</v>
      </c>
      <c r="M211" s="62">
        <f>L211-K211</f>
        <v>0</v>
      </c>
      <c r="N211" s="56"/>
      <c r="O211" s="56"/>
      <c r="P211" s="56"/>
      <c r="Q211" s="119">
        <v>3</v>
      </c>
      <c r="R211" s="119">
        <v>3</v>
      </c>
    </row>
    <row r="212" spans="1:18" ht="165" x14ac:dyDescent="0.25">
      <c r="A212" s="108" t="s">
        <v>292</v>
      </c>
      <c r="B212" s="93" t="s">
        <v>291</v>
      </c>
      <c r="C212" s="93"/>
      <c r="D212" s="30">
        <v>66</v>
      </c>
      <c r="F212" s="30">
        <f>SUM(D212:E212)</f>
        <v>66</v>
      </c>
      <c r="G212" s="28"/>
      <c r="H212" s="35"/>
      <c r="I212" s="28"/>
      <c r="J212" s="44">
        <f>G212+H212+I212</f>
        <v>0</v>
      </c>
      <c r="K212" s="47">
        <v>66</v>
      </c>
      <c r="L212" s="47">
        <v>66</v>
      </c>
      <c r="M212" s="62">
        <f>L212-K212</f>
        <v>0</v>
      </c>
      <c r="N212" s="56"/>
      <c r="O212" s="56"/>
      <c r="P212" s="56"/>
      <c r="Q212" s="119">
        <v>66</v>
      </c>
      <c r="R212" s="119">
        <v>66</v>
      </c>
    </row>
    <row r="213" spans="1:18" ht="90" x14ac:dyDescent="0.25">
      <c r="A213" s="105" t="s">
        <v>13</v>
      </c>
      <c r="B213" s="93" t="s">
        <v>291</v>
      </c>
      <c r="C213" s="93" t="s">
        <v>113</v>
      </c>
      <c r="D213" s="30"/>
      <c r="F213" s="30"/>
      <c r="G213" s="28"/>
      <c r="H213" s="35"/>
      <c r="I213" s="28"/>
      <c r="J213" s="44"/>
      <c r="K213" s="47"/>
      <c r="L213" s="47"/>
      <c r="M213" s="62"/>
      <c r="N213" s="56"/>
      <c r="O213" s="56"/>
      <c r="P213" s="56"/>
      <c r="Q213" s="119">
        <v>63</v>
      </c>
      <c r="R213" s="119">
        <v>63</v>
      </c>
    </row>
    <row r="214" spans="1:18" ht="45" x14ac:dyDescent="0.25">
      <c r="A214" s="105" t="s">
        <v>269</v>
      </c>
      <c r="B214" s="93" t="s">
        <v>291</v>
      </c>
      <c r="C214" s="93" t="s">
        <v>95</v>
      </c>
      <c r="D214" s="30">
        <v>66</v>
      </c>
      <c r="F214" s="30">
        <f t="shared" ref="F214:F245" si="27">SUM(D214:E214)</f>
        <v>66</v>
      </c>
      <c r="G214" s="28"/>
      <c r="H214" s="35"/>
      <c r="I214" s="28"/>
      <c r="J214" s="44">
        <f t="shared" ref="J214:J245" si="28">G214+H214+I214</f>
        <v>0</v>
      </c>
      <c r="K214" s="47">
        <v>66</v>
      </c>
      <c r="L214" s="47">
        <v>66</v>
      </c>
      <c r="M214" s="62">
        <f t="shared" ref="M214:M245" si="29">L214-K214</f>
        <v>0</v>
      </c>
      <c r="N214" s="56"/>
      <c r="O214" s="56"/>
      <c r="P214" s="56"/>
      <c r="Q214" s="119">
        <v>3</v>
      </c>
      <c r="R214" s="119">
        <v>3</v>
      </c>
    </row>
    <row r="215" spans="1:18" ht="15.75" x14ac:dyDescent="0.25">
      <c r="A215" s="105" t="s">
        <v>41</v>
      </c>
      <c r="B215" s="93" t="s">
        <v>192</v>
      </c>
      <c r="C215" s="93"/>
      <c r="D215" s="12">
        <v>58.9</v>
      </c>
      <c r="E215">
        <v>1121.0999999999999</v>
      </c>
      <c r="F215" s="30">
        <f t="shared" si="27"/>
        <v>1180</v>
      </c>
      <c r="G215" s="28"/>
      <c r="H215" s="35"/>
      <c r="I215" s="28"/>
      <c r="J215" s="44">
        <f t="shared" si="28"/>
        <v>0</v>
      </c>
      <c r="K215" s="47">
        <v>1180</v>
      </c>
      <c r="L215" s="47">
        <v>1180</v>
      </c>
      <c r="M215" s="62">
        <f t="shared" si="29"/>
        <v>0</v>
      </c>
      <c r="N215" s="56"/>
      <c r="O215" s="56"/>
      <c r="P215" s="56"/>
      <c r="Q215" s="106">
        <v>98.9</v>
      </c>
      <c r="R215" s="119">
        <v>110</v>
      </c>
    </row>
    <row r="216" spans="1:18" ht="45" x14ac:dyDescent="0.25">
      <c r="A216" s="109" t="s">
        <v>42</v>
      </c>
      <c r="B216" s="93" t="s">
        <v>193</v>
      </c>
      <c r="C216" s="93"/>
      <c r="D216" s="12">
        <v>58.9</v>
      </c>
      <c r="E216">
        <v>1121.0999999999999</v>
      </c>
      <c r="F216" s="30">
        <f t="shared" si="27"/>
        <v>1180</v>
      </c>
      <c r="G216" s="28"/>
      <c r="H216" s="35"/>
      <c r="I216" s="28"/>
      <c r="J216" s="44">
        <f t="shared" si="28"/>
        <v>0</v>
      </c>
      <c r="K216" s="47">
        <v>1180</v>
      </c>
      <c r="L216" s="47">
        <v>1180</v>
      </c>
      <c r="M216" s="62">
        <f t="shared" si="29"/>
        <v>0</v>
      </c>
      <c r="N216" s="56"/>
      <c r="O216" s="56"/>
      <c r="P216" s="56"/>
      <c r="Q216" s="106">
        <v>98.9</v>
      </c>
      <c r="R216" s="119">
        <v>110</v>
      </c>
    </row>
    <row r="217" spans="1:18" ht="45" x14ac:dyDescent="0.25">
      <c r="A217" s="105" t="s">
        <v>269</v>
      </c>
      <c r="B217" s="93" t="s">
        <v>193</v>
      </c>
      <c r="C217" s="93">
        <v>200</v>
      </c>
      <c r="D217" s="12">
        <v>58.9</v>
      </c>
      <c r="E217">
        <v>1121.0999999999999</v>
      </c>
      <c r="F217" s="30">
        <f t="shared" si="27"/>
        <v>1180</v>
      </c>
      <c r="G217" s="28"/>
      <c r="H217" s="35"/>
      <c r="I217" s="28"/>
      <c r="J217" s="44">
        <f t="shared" si="28"/>
        <v>0</v>
      </c>
      <c r="K217" s="47">
        <v>1180</v>
      </c>
      <c r="L217" s="47">
        <v>1180</v>
      </c>
      <c r="M217" s="62">
        <f t="shared" si="29"/>
        <v>0</v>
      </c>
      <c r="N217" s="56"/>
      <c r="O217" s="56"/>
      <c r="P217" s="56"/>
      <c r="Q217" s="106">
        <v>98.9</v>
      </c>
      <c r="R217" s="119">
        <v>110</v>
      </c>
    </row>
    <row r="218" spans="1:18" ht="45" x14ac:dyDescent="0.25">
      <c r="A218" s="105" t="s">
        <v>55</v>
      </c>
      <c r="B218" s="93" t="s">
        <v>201</v>
      </c>
      <c r="C218" s="93"/>
      <c r="D218" s="30">
        <v>4580</v>
      </c>
      <c r="F218" s="30">
        <f t="shared" si="27"/>
        <v>4580</v>
      </c>
      <c r="G218" s="28"/>
      <c r="H218" s="35"/>
      <c r="I218" s="28">
        <v>-1000</v>
      </c>
      <c r="J218" s="44">
        <f t="shared" si="28"/>
        <v>-1000</v>
      </c>
      <c r="K218" s="47">
        <v>3580</v>
      </c>
      <c r="L218" s="47">
        <v>3580</v>
      </c>
      <c r="M218" s="62">
        <f t="shared" si="29"/>
        <v>0</v>
      </c>
      <c r="N218" s="56"/>
      <c r="O218" s="56"/>
      <c r="P218" s="56"/>
      <c r="Q218" s="119">
        <v>2900</v>
      </c>
      <c r="R218" s="119">
        <v>2900</v>
      </c>
    </row>
    <row r="219" spans="1:18" ht="45" x14ac:dyDescent="0.25">
      <c r="A219" s="104" t="s">
        <v>56</v>
      </c>
      <c r="B219" s="93" t="s">
        <v>202</v>
      </c>
      <c r="C219" s="93"/>
      <c r="D219" s="30">
        <v>4580</v>
      </c>
      <c r="F219" s="30">
        <f t="shared" si="27"/>
        <v>4580</v>
      </c>
      <c r="G219" s="28"/>
      <c r="H219" s="35"/>
      <c r="I219" s="28">
        <v>-1000</v>
      </c>
      <c r="J219" s="44">
        <f t="shared" si="28"/>
        <v>-1000</v>
      </c>
      <c r="K219" s="47">
        <v>3580</v>
      </c>
      <c r="L219" s="47">
        <v>3580</v>
      </c>
      <c r="M219" s="62">
        <f t="shared" si="29"/>
        <v>0</v>
      </c>
      <c r="N219" s="56"/>
      <c r="O219" s="56"/>
      <c r="P219" s="56"/>
      <c r="Q219" s="119">
        <v>2900</v>
      </c>
      <c r="R219" s="119">
        <v>2900</v>
      </c>
    </row>
    <row r="220" spans="1:18" ht="30" x14ac:dyDescent="0.25">
      <c r="A220" s="104" t="s">
        <v>57</v>
      </c>
      <c r="B220" s="93" t="s">
        <v>202</v>
      </c>
      <c r="C220" s="93">
        <v>700</v>
      </c>
      <c r="D220" s="12">
        <v>4580</v>
      </c>
      <c r="F220" s="30">
        <f t="shared" si="27"/>
        <v>4580</v>
      </c>
      <c r="G220" s="28"/>
      <c r="H220" s="35"/>
      <c r="I220" s="28">
        <v>-1000</v>
      </c>
      <c r="J220" s="44">
        <f t="shared" si="28"/>
        <v>-1000</v>
      </c>
      <c r="K220" s="47">
        <v>3580</v>
      </c>
      <c r="L220" s="47">
        <v>3580</v>
      </c>
      <c r="M220" s="62">
        <f t="shared" si="29"/>
        <v>0</v>
      </c>
      <c r="N220" s="56"/>
      <c r="O220" s="56"/>
      <c r="P220" s="56"/>
      <c r="Q220" s="119">
        <v>2900</v>
      </c>
      <c r="R220" s="119">
        <v>2900</v>
      </c>
    </row>
    <row r="221" spans="1:18" ht="15.75" x14ac:dyDescent="0.25">
      <c r="A221" s="105" t="s">
        <v>50</v>
      </c>
      <c r="B221" s="93" t="s">
        <v>199</v>
      </c>
      <c r="C221" s="93"/>
      <c r="D221" s="12">
        <v>7653.9</v>
      </c>
      <c r="F221" s="30">
        <f t="shared" si="27"/>
        <v>7653.9</v>
      </c>
      <c r="G221" s="28"/>
      <c r="H221" s="35"/>
      <c r="I221" s="28"/>
      <c r="J221" s="44">
        <f t="shared" si="28"/>
        <v>0</v>
      </c>
      <c r="K221" s="47">
        <v>7653.9</v>
      </c>
      <c r="L221" s="47">
        <v>7653.9</v>
      </c>
      <c r="M221" s="62">
        <f t="shared" si="29"/>
        <v>0</v>
      </c>
      <c r="N221" s="56"/>
      <c r="O221" s="56"/>
      <c r="P221" s="56"/>
      <c r="Q221" s="119">
        <v>8084</v>
      </c>
      <c r="R221" s="119">
        <v>8084</v>
      </c>
    </row>
    <row r="222" spans="1:18" ht="105" x14ac:dyDescent="0.25">
      <c r="A222" s="110" t="s">
        <v>51</v>
      </c>
      <c r="B222" s="93" t="s">
        <v>200</v>
      </c>
      <c r="C222" s="93"/>
      <c r="D222" s="12">
        <v>7653.9</v>
      </c>
      <c r="F222" s="30">
        <f t="shared" si="27"/>
        <v>7653.9</v>
      </c>
      <c r="G222" s="28"/>
      <c r="H222" s="35"/>
      <c r="I222" s="28"/>
      <c r="J222" s="44">
        <f t="shared" si="28"/>
        <v>0</v>
      </c>
      <c r="K222" s="47">
        <v>7653.9</v>
      </c>
      <c r="L222" s="47">
        <v>7653.9</v>
      </c>
      <c r="M222" s="62">
        <f t="shared" si="29"/>
        <v>0</v>
      </c>
      <c r="N222" s="56"/>
      <c r="O222" s="56"/>
      <c r="P222" s="56"/>
      <c r="Q222" s="119">
        <v>8084</v>
      </c>
      <c r="R222" s="119">
        <v>8084</v>
      </c>
    </row>
    <row r="223" spans="1:18" ht="30" x14ac:dyDescent="0.25">
      <c r="A223" s="104" t="s">
        <v>47</v>
      </c>
      <c r="B223" s="93" t="s">
        <v>200</v>
      </c>
      <c r="C223" s="93">
        <v>300</v>
      </c>
      <c r="D223" s="12">
        <v>7653.9</v>
      </c>
      <c r="F223" s="30">
        <f t="shared" si="27"/>
        <v>7653.9</v>
      </c>
      <c r="G223" s="28"/>
      <c r="H223" s="35"/>
      <c r="I223" s="28"/>
      <c r="J223" s="44">
        <f t="shared" si="28"/>
        <v>0</v>
      </c>
      <c r="K223" s="47">
        <v>7653.9</v>
      </c>
      <c r="L223" s="47">
        <v>7653.9</v>
      </c>
      <c r="M223" s="62">
        <f t="shared" si="29"/>
        <v>0</v>
      </c>
      <c r="N223" s="56"/>
      <c r="O223" s="56"/>
      <c r="P223" s="56"/>
      <c r="Q223" s="119">
        <v>8084</v>
      </c>
      <c r="R223" s="119">
        <v>8084</v>
      </c>
    </row>
    <row r="224" spans="1:18" ht="15.75" x14ac:dyDescent="0.25">
      <c r="A224" s="105" t="s">
        <v>86</v>
      </c>
      <c r="B224" s="93" t="s">
        <v>229</v>
      </c>
      <c r="C224" s="93"/>
      <c r="D224" s="29">
        <v>4716.3</v>
      </c>
      <c r="F224" s="30">
        <f t="shared" si="27"/>
        <v>4716.3</v>
      </c>
      <c r="G224" s="30">
        <v>24</v>
      </c>
      <c r="H224" s="35"/>
      <c r="I224" s="28"/>
      <c r="J224" s="44">
        <f t="shared" si="28"/>
        <v>24</v>
      </c>
      <c r="K224" s="47">
        <v>4740.3</v>
      </c>
      <c r="L224" s="47">
        <v>4740.3</v>
      </c>
      <c r="M224" s="62">
        <f t="shared" si="29"/>
        <v>0</v>
      </c>
      <c r="N224" s="56"/>
      <c r="O224" s="56"/>
      <c r="P224" s="56"/>
      <c r="Q224" s="106">
        <v>48209</v>
      </c>
      <c r="R224" s="106">
        <v>50350.2</v>
      </c>
    </row>
    <row r="225" spans="1:18" ht="135" x14ac:dyDescent="0.25">
      <c r="A225" s="105" t="s">
        <v>280</v>
      </c>
      <c r="B225" s="93" t="s">
        <v>247</v>
      </c>
      <c r="C225" s="93"/>
      <c r="D225" s="29">
        <v>17567.3</v>
      </c>
      <c r="F225" s="30">
        <f t="shared" si="27"/>
        <v>17567.3</v>
      </c>
      <c r="G225" s="28"/>
      <c r="H225" s="35"/>
      <c r="I225" s="28"/>
      <c r="J225" s="44">
        <f t="shared" si="28"/>
        <v>0</v>
      </c>
      <c r="K225" s="47">
        <v>17567.3</v>
      </c>
      <c r="L225" s="47">
        <v>17567.3</v>
      </c>
      <c r="M225" s="62">
        <f t="shared" si="29"/>
        <v>0</v>
      </c>
      <c r="N225" s="56"/>
      <c r="O225" s="56"/>
      <c r="P225" s="56"/>
      <c r="Q225" s="106">
        <v>22226.5</v>
      </c>
      <c r="R225" s="106">
        <v>23115.7</v>
      </c>
    </row>
    <row r="226" spans="1:18" ht="30" x14ac:dyDescent="0.25">
      <c r="A226" s="104" t="s">
        <v>47</v>
      </c>
      <c r="B226" s="93" t="s">
        <v>247</v>
      </c>
      <c r="C226" s="93">
        <v>300</v>
      </c>
      <c r="D226" s="12">
        <v>17567.3</v>
      </c>
      <c r="F226" s="30">
        <f t="shared" si="27"/>
        <v>17567.3</v>
      </c>
      <c r="G226" s="28"/>
      <c r="H226" s="35">
        <v>-120</v>
      </c>
      <c r="I226" s="28"/>
      <c r="J226" s="44">
        <f t="shared" si="28"/>
        <v>-120</v>
      </c>
      <c r="K226" s="47">
        <v>17447.3</v>
      </c>
      <c r="L226" s="47">
        <v>17447.3</v>
      </c>
      <c r="M226" s="62">
        <f t="shared" si="29"/>
        <v>0</v>
      </c>
      <c r="N226" s="56"/>
      <c r="O226" s="56"/>
      <c r="P226" s="56"/>
      <c r="Q226" s="106">
        <v>22226.5</v>
      </c>
      <c r="R226" s="106">
        <v>23115.7</v>
      </c>
    </row>
    <row r="227" spans="1:18" ht="75" x14ac:dyDescent="0.25">
      <c r="A227" s="105" t="s">
        <v>281</v>
      </c>
      <c r="B227" s="93" t="s">
        <v>248</v>
      </c>
      <c r="C227" s="93"/>
      <c r="D227" s="29">
        <v>13247.5</v>
      </c>
      <c r="F227" s="30">
        <f t="shared" si="27"/>
        <v>13247.5</v>
      </c>
      <c r="G227" s="28"/>
      <c r="H227" s="35"/>
      <c r="I227" s="28"/>
      <c r="J227" s="44">
        <f t="shared" si="28"/>
        <v>0</v>
      </c>
      <c r="K227" s="47">
        <v>13247.5</v>
      </c>
      <c r="L227" s="47">
        <v>13247.5</v>
      </c>
      <c r="M227" s="62">
        <f t="shared" si="29"/>
        <v>0</v>
      </c>
      <c r="N227" s="56"/>
      <c r="O227" s="56"/>
      <c r="P227" s="56"/>
      <c r="Q227" s="106">
        <v>19709.099999999999</v>
      </c>
      <c r="R227" s="106">
        <v>20498.2</v>
      </c>
    </row>
    <row r="228" spans="1:18" ht="30" x14ac:dyDescent="0.25">
      <c r="A228" s="104" t="s">
        <v>47</v>
      </c>
      <c r="B228" s="93" t="s">
        <v>248</v>
      </c>
      <c r="C228" s="93">
        <v>300</v>
      </c>
      <c r="D228" s="12">
        <v>13247.5</v>
      </c>
      <c r="F228" s="30">
        <f t="shared" si="27"/>
        <v>13247.5</v>
      </c>
      <c r="G228" s="28"/>
      <c r="H228" s="35">
        <v>-110</v>
      </c>
      <c r="I228" s="28"/>
      <c r="J228" s="44">
        <f t="shared" si="28"/>
        <v>-110</v>
      </c>
      <c r="K228" s="47">
        <v>13137.5</v>
      </c>
      <c r="L228" s="47">
        <v>13137.5</v>
      </c>
      <c r="M228" s="62">
        <f t="shared" si="29"/>
        <v>0</v>
      </c>
      <c r="N228" s="56"/>
      <c r="O228" s="56"/>
      <c r="P228" s="56"/>
      <c r="Q228" s="106">
        <v>19709.099999999999</v>
      </c>
      <c r="R228" s="106">
        <v>20498.2</v>
      </c>
    </row>
    <row r="229" spans="1:18" ht="75" x14ac:dyDescent="0.25">
      <c r="A229" s="104" t="s">
        <v>301</v>
      </c>
      <c r="B229" s="93" t="s">
        <v>300</v>
      </c>
      <c r="C229" s="93"/>
      <c r="D229" s="29">
        <v>529.1</v>
      </c>
      <c r="F229" s="30">
        <f t="shared" si="27"/>
        <v>529.1</v>
      </c>
      <c r="G229" s="28"/>
      <c r="H229" s="35"/>
      <c r="I229" s="28"/>
      <c r="J229" s="44">
        <f t="shared" si="28"/>
        <v>0</v>
      </c>
      <c r="K229" s="47">
        <v>529.1</v>
      </c>
      <c r="L229" s="47">
        <v>529.1</v>
      </c>
      <c r="M229" s="62">
        <f t="shared" si="29"/>
        <v>0</v>
      </c>
      <c r="N229" s="56"/>
      <c r="O229" s="56"/>
      <c r="P229" s="56"/>
      <c r="Q229" s="106">
        <v>241.3</v>
      </c>
      <c r="R229" s="106">
        <v>250.9</v>
      </c>
    </row>
    <row r="230" spans="1:18" ht="30" x14ac:dyDescent="0.25">
      <c r="A230" s="104" t="s">
        <v>47</v>
      </c>
      <c r="B230" s="93" t="s">
        <v>300</v>
      </c>
      <c r="C230" s="93" t="s">
        <v>118</v>
      </c>
      <c r="D230" s="29">
        <v>529.1</v>
      </c>
      <c r="F230" s="30">
        <f t="shared" si="27"/>
        <v>529.1</v>
      </c>
      <c r="G230" s="28"/>
      <c r="H230" s="35"/>
      <c r="I230" s="28"/>
      <c r="J230" s="44">
        <f t="shared" si="28"/>
        <v>0</v>
      </c>
      <c r="K230" s="47">
        <v>529.1</v>
      </c>
      <c r="L230" s="47">
        <v>529.1</v>
      </c>
      <c r="M230" s="62">
        <f t="shared" si="29"/>
        <v>0</v>
      </c>
      <c r="N230" s="56"/>
      <c r="O230" s="56"/>
      <c r="P230" s="56"/>
      <c r="Q230" s="106">
        <v>241.3</v>
      </c>
      <c r="R230" s="106">
        <v>250.9</v>
      </c>
    </row>
    <row r="231" spans="1:18" ht="90" x14ac:dyDescent="0.25">
      <c r="A231" s="104" t="s">
        <v>303</v>
      </c>
      <c r="B231" s="93" t="s">
        <v>302</v>
      </c>
      <c r="C231" s="93"/>
      <c r="D231" s="30">
        <v>652</v>
      </c>
      <c r="F231" s="30">
        <f t="shared" si="27"/>
        <v>652</v>
      </c>
      <c r="G231" s="28"/>
      <c r="H231" s="35"/>
      <c r="I231" s="28"/>
      <c r="J231" s="44">
        <f t="shared" si="28"/>
        <v>0</v>
      </c>
      <c r="K231" s="47">
        <v>652</v>
      </c>
      <c r="L231" s="47">
        <v>652</v>
      </c>
      <c r="M231" s="62">
        <f t="shared" si="29"/>
        <v>0</v>
      </c>
      <c r="N231" s="56"/>
      <c r="O231" s="56"/>
      <c r="P231" s="56"/>
      <c r="Q231" s="106">
        <v>343.4</v>
      </c>
      <c r="R231" s="106">
        <v>357.1</v>
      </c>
    </row>
    <row r="232" spans="1:18" ht="30" x14ac:dyDescent="0.25">
      <c r="A232" s="104" t="s">
        <v>47</v>
      </c>
      <c r="B232" s="93" t="s">
        <v>302</v>
      </c>
      <c r="C232" s="93" t="s">
        <v>118</v>
      </c>
      <c r="D232" s="30">
        <v>652</v>
      </c>
      <c r="F232" s="30">
        <f t="shared" si="27"/>
        <v>652</v>
      </c>
      <c r="G232" s="28"/>
      <c r="H232" s="35"/>
      <c r="I232" s="28"/>
      <c r="J232" s="44">
        <f t="shared" si="28"/>
        <v>0</v>
      </c>
      <c r="K232" s="47">
        <v>652</v>
      </c>
      <c r="L232" s="47">
        <v>652</v>
      </c>
      <c r="M232" s="62">
        <f t="shared" si="29"/>
        <v>0</v>
      </c>
      <c r="N232" s="56"/>
      <c r="O232" s="56"/>
      <c r="P232" s="56"/>
      <c r="Q232" s="106">
        <v>343.4</v>
      </c>
      <c r="R232" s="106">
        <v>357.1</v>
      </c>
    </row>
    <row r="233" spans="1:18" ht="120" x14ac:dyDescent="0.25">
      <c r="A233" s="105" t="s">
        <v>279</v>
      </c>
      <c r="B233" s="93" t="s">
        <v>246</v>
      </c>
      <c r="C233" s="93"/>
      <c r="D233" s="29">
        <v>21.1</v>
      </c>
      <c r="F233" s="30">
        <f t="shared" si="27"/>
        <v>21.1</v>
      </c>
      <c r="G233" s="28"/>
      <c r="H233" s="35"/>
      <c r="I233" s="28"/>
      <c r="J233" s="44">
        <f t="shared" si="28"/>
        <v>0</v>
      </c>
      <c r="K233" s="47">
        <v>21.1</v>
      </c>
      <c r="L233" s="47">
        <v>21.1</v>
      </c>
      <c r="M233" s="62">
        <f t="shared" si="29"/>
        <v>0</v>
      </c>
      <c r="N233" s="56"/>
      <c r="O233" s="56"/>
      <c r="P233" s="56"/>
      <c r="Q233" s="106">
        <v>22.1</v>
      </c>
      <c r="R233" s="106">
        <v>22.1</v>
      </c>
    </row>
    <row r="234" spans="1:18" ht="45" x14ac:dyDescent="0.25">
      <c r="A234" s="105" t="s">
        <v>269</v>
      </c>
      <c r="B234" s="93" t="s">
        <v>246</v>
      </c>
      <c r="C234" s="93">
        <v>200</v>
      </c>
      <c r="D234" s="12">
        <v>21.1</v>
      </c>
      <c r="F234" s="30">
        <f t="shared" si="27"/>
        <v>21.1</v>
      </c>
      <c r="G234" s="28"/>
      <c r="H234" s="35"/>
      <c r="I234" s="28"/>
      <c r="J234" s="44">
        <f t="shared" si="28"/>
        <v>0</v>
      </c>
      <c r="K234" s="47">
        <v>21.1</v>
      </c>
      <c r="L234" s="47">
        <v>21.1</v>
      </c>
      <c r="M234" s="62">
        <f t="shared" si="29"/>
        <v>0</v>
      </c>
      <c r="N234" s="56"/>
      <c r="O234" s="56"/>
      <c r="P234" s="56"/>
      <c r="Q234" s="106">
        <v>22.1</v>
      </c>
      <c r="R234" s="106">
        <v>22.1</v>
      </c>
    </row>
    <row r="235" spans="1:18" ht="60" x14ac:dyDescent="0.25">
      <c r="A235" s="105" t="s">
        <v>90</v>
      </c>
      <c r="B235" s="93" t="s">
        <v>245</v>
      </c>
      <c r="C235" s="93"/>
      <c r="D235" s="12">
        <v>3261</v>
      </c>
      <c r="F235" s="30">
        <f t="shared" si="27"/>
        <v>3261</v>
      </c>
      <c r="G235" s="30">
        <v>15</v>
      </c>
      <c r="H235" s="35"/>
      <c r="I235" s="28"/>
      <c r="J235" s="44">
        <f t="shared" si="28"/>
        <v>15</v>
      </c>
      <c r="K235" s="47">
        <v>3276</v>
      </c>
      <c r="L235" s="47">
        <v>3276</v>
      </c>
      <c r="M235" s="62">
        <f t="shared" si="29"/>
        <v>0</v>
      </c>
      <c r="N235" s="56"/>
      <c r="O235" s="56"/>
      <c r="P235" s="56"/>
      <c r="Q235" s="106">
        <v>4080.6</v>
      </c>
      <c r="R235" s="106">
        <v>4080.6</v>
      </c>
    </row>
    <row r="236" spans="1:18" ht="90" x14ac:dyDescent="0.25">
      <c r="A236" s="105" t="s">
        <v>13</v>
      </c>
      <c r="B236" s="93" t="s">
        <v>245</v>
      </c>
      <c r="C236" s="93">
        <v>100</v>
      </c>
      <c r="D236" s="30">
        <v>3167</v>
      </c>
      <c r="F236" s="30">
        <f t="shared" si="27"/>
        <v>3167</v>
      </c>
      <c r="G236" s="30">
        <v>15</v>
      </c>
      <c r="H236" s="35">
        <v>-61.8</v>
      </c>
      <c r="I236" s="28"/>
      <c r="J236" s="44">
        <f t="shared" si="28"/>
        <v>-46.8</v>
      </c>
      <c r="K236" s="47">
        <v>3120.2</v>
      </c>
      <c r="L236" s="47">
        <v>3100.8</v>
      </c>
      <c r="M236" s="62">
        <f t="shared" si="29"/>
        <v>-19.399999999999636</v>
      </c>
      <c r="N236" s="56"/>
      <c r="O236" s="56"/>
      <c r="P236" s="56"/>
      <c r="Q236" s="106">
        <v>3588.6</v>
      </c>
      <c r="R236" s="106">
        <v>3588.6</v>
      </c>
    </row>
    <row r="237" spans="1:18" ht="45" x14ac:dyDescent="0.25">
      <c r="A237" s="105" t="s">
        <v>269</v>
      </c>
      <c r="B237" s="93" t="s">
        <v>245</v>
      </c>
      <c r="C237" s="93">
        <v>200</v>
      </c>
      <c r="D237" s="30">
        <v>94</v>
      </c>
      <c r="F237" s="30">
        <f t="shared" si="27"/>
        <v>94</v>
      </c>
      <c r="G237" s="28"/>
      <c r="H237" s="35">
        <v>61.8</v>
      </c>
      <c r="I237" s="28"/>
      <c r="J237" s="44">
        <f t="shared" si="28"/>
        <v>61.8</v>
      </c>
      <c r="K237" s="47">
        <v>155.80000000000001</v>
      </c>
      <c r="L237" s="47">
        <v>175.1</v>
      </c>
      <c r="M237" s="62">
        <f t="shared" si="29"/>
        <v>19.299999999999983</v>
      </c>
      <c r="N237" s="56"/>
      <c r="O237" s="56"/>
      <c r="P237" s="56"/>
      <c r="Q237" s="119">
        <v>492</v>
      </c>
      <c r="R237" s="119">
        <v>492</v>
      </c>
    </row>
    <row r="238" spans="1:18" ht="45" x14ac:dyDescent="0.25">
      <c r="A238" s="105" t="s">
        <v>91</v>
      </c>
      <c r="B238" s="93" t="s">
        <v>244</v>
      </c>
      <c r="C238" s="93"/>
      <c r="D238" s="12">
        <v>614.29999999999995</v>
      </c>
      <c r="F238" s="30">
        <f t="shared" si="27"/>
        <v>614.29999999999995</v>
      </c>
      <c r="G238" s="30">
        <v>3</v>
      </c>
      <c r="H238" s="35"/>
      <c r="I238" s="28"/>
      <c r="J238" s="44">
        <f t="shared" si="28"/>
        <v>3</v>
      </c>
      <c r="K238" s="47">
        <v>617.29999999999995</v>
      </c>
      <c r="L238" s="47">
        <v>617.29999999999995</v>
      </c>
      <c r="M238" s="62">
        <f t="shared" si="29"/>
        <v>0</v>
      </c>
      <c r="N238" s="56"/>
      <c r="O238" s="56"/>
      <c r="P238" s="56"/>
      <c r="Q238" s="106">
        <v>640.79999999999995</v>
      </c>
      <c r="R238" s="106">
        <v>640.79999999999995</v>
      </c>
    </row>
    <row r="239" spans="1:18" ht="90" x14ac:dyDescent="0.25">
      <c r="A239" s="105" t="s">
        <v>13</v>
      </c>
      <c r="B239" s="93" t="s">
        <v>244</v>
      </c>
      <c r="C239" s="93">
        <v>100</v>
      </c>
      <c r="D239" s="29">
        <v>596.6</v>
      </c>
      <c r="F239" s="30">
        <f t="shared" si="27"/>
        <v>596.6</v>
      </c>
      <c r="G239" s="30">
        <v>3</v>
      </c>
      <c r="H239" s="35"/>
      <c r="I239" s="28"/>
      <c r="J239" s="44">
        <f t="shared" si="28"/>
        <v>3</v>
      </c>
      <c r="K239" s="47">
        <v>599.6</v>
      </c>
      <c r="L239" s="47">
        <v>599.6</v>
      </c>
      <c r="M239" s="62">
        <f t="shared" si="29"/>
        <v>0</v>
      </c>
      <c r="N239" s="56"/>
      <c r="O239" s="56"/>
      <c r="P239" s="56"/>
      <c r="Q239" s="106">
        <v>558.79999999999995</v>
      </c>
      <c r="R239" s="106">
        <v>558.79999999999995</v>
      </c>
    </row>
    <row r="240" spans="1:18" ht="45" x14ac:dyDescent="0.25">
      <c r="A240" s="105" t="s">
        <v>269</v>
      </c>
      <c r="B240" s="93" t="s">
        <v>244</v>
      </c>
      <c r="C240" s="93">
        <v>200</v>
      </c>
      <c r="D240" s="29">
        <v>17.7</v>
      </c>
      <c r="F240" s="30">
        <f t="shared" si="27"/>
        <v>17.7</v>
      </c>
      <c r="G240" s="28"/>
      <c r="H240" s="35"/>
      <c r="I240" s="28"/>
      <c r="J240" s="44">
        <f t="shared" si="28"/>
        <v>0</v>
      </c>
      <c r="K240" s="47">
        <v>17.7</v>
      </c>
      <c r="L240" s="47">
        <v>17.7</v>
      </c>
      <c r="M240" s="62">
        <f t="shared" si="29"/>
        <v>0</v>
      </c>
      <c r="N240" s="56"/>
      <c r="O240" s="56"/>
      <c r="P240" s="56"/>
      <c r="Q240" s="119">
        <v>82</v>
      </c>
      <c r="R240" s="119">
        <v>82</v>
      </c>
    </row>
    <row r="241" spans="1:18" ht="240" x14ac:dyDescent="0.25">
      <c r="A241" s="104" t="s">
        <v>380</v>
      </c>
      <c r="B241" s="93" t="s">
        <v>282</v>
      </c>
      <c r="C241" s="93"/>
      <c r="D241" s="29">
        <v>66</v>
      </c>
      <c r="F241" s="30">
        <f t="shared" si="27"/>
        <v>66</v>
      </c>
      <c r="G241" s="28"/>
      <c r="H241" s="35"/>
      <c r="I241" s="28"/>
      <c r="J241" s="44">
        <f t="shared" si="28"/>
        <v>0</v>
      </c>
      <c r="K241" s="47">
        <v>66</v>
      </c>
      <c r="L241" s="47">
        <v>66</v>
      </c>
      <c r="M241" s="62">
        <f t="shared" si="29"/>
        <v>0</v>
      </c>
      <c r="N241" s="56"/>
      <c r="O241" s="56"/>
      <c r="P241" s="56"/>
      <c r="Q241" s="119">
        <v>66</v>
      </c>
      <c r="R241" s="119">
        <v>66</v>
      </c>
    </row>
    <row r="242" spans="1:18" ht="30" x14ac:dyDescent="0.25">
      <c r="A242" s="104" t="s">
        <v>47</v>
      </c>
      <c r="B242" s="93" t="s">
        <v>282</v>
      </c>
      <c r="C242" s="93" t="s">
        <v>118</v>
      </c>
      <c r="D242" s="12">
        <v>66</v>
      </c>
      <c r="F242" s="30">
        <f t="shared" si="27"/>
        <v>66</v>
      </c>
      <c r="G242" s="28"/>
      <c r="H242" s="35"/>
      <c r="I242" s="28"/>
      <c r="J242" s="44">
        <f t="shared" si="28"/>
        <v>0</v>
      </c>
      <c r="K242" s="47">
        <v>66</v>
      </c>
      <c r="L242" s="47">
        <v>66</v>
      </c>
      <c r="M242" s="62">
        <f t="shared" si="29"/>
        <v>0</v>
      </c>
      <c r="N242" s="56"/>
      <c r="O242" s="56"/>
      <c r="P242" s="56"/>
      <c r="Q242" s="119">
        <v>66</v>
      </c>
      <c r="R242" s="119">
        <v>66</v>
      </c>
    </row>
    <row r="243" spans="1:18" ht="225" x14ac:dyDescent="0.25">
      <c r="A243" s="105" t="s">
        <v>377</v>
      </c>
      <c r="B243" s="93" t="s">
        <v>251</v>
      </c>
      <c r="C243" s="93"/>
      <c r="D243" s="12">
        <v>841</v>
      </c>
      <c r="F243" s="30">
        <f t="shared" si="27"/>
        <v>841</v>
      </c>
      <c r="G243" s="30">
        <v>6</v>
      </c>
      <c r="H243" s="35"/>
      <c r="I243" s="28"/>
      <c r="J243" s="44">
        <f t="shared" si="28"/>
        <v>6</v>
      </c>
      <c r="K243" s="47">
        <v>847</v>
      </c>
      <c r="L243" s="47">
        <v>847</v>
      </c>
      <c r="M243" s="62">
        <f t="shared" si="29"/>
        <v>0</v>
      </c>
      <c r="N243" s="56"/>
      <c r="O243" s="56"/>
      <c r="P243" s="56"/>
      <c r="Q243" s="106">
        <v>879.2</v>
      </c>
      <c r="R243" s="106">
        <v>1318.8</v>
      </c>
    </row>
    <row r="244" spans="1:18" ht="90" x14ac:dyDescent="0.25">
      <c r="A244" s="105" t="s">
        <v>13</v>
      </c>
      <c r="B244" s="93" t="s">
        <v>251</v>
      </c>
      <c r="C244" s="93" t="s">
        <v>113</v>
      </c>
      <c r="D244" s="29">
        <v>792.5</v>
      </c>
      <c r="F244" s="30">
        <f t="shared" si="27"/>
        <v>792.5</v>
      </c>
      <c r="G244" s="30">
        <v>6</v>
      </c>
      <c r="H244" s="35"/>
      <c r="I244" s="28"/>
      <c r="J244" s="44">
        <f t="shared" si="28"/>
        <v>6</v>
      </c>
      <c r="K244" s="47">
        <v>798.5</v>
      </c>
      <c r="L244" s="47">
        <v>798.5</v>
      </c>
      <c r="M244" s="62">
        <f t="shared" si="29"/>
        <v>0</v>
      </c>
      <c r="N244" s="56"/>
      <c r="O244" s="56"/>
      <c r="P244" s="56"/>
      <c r="Q244" s="106">
        <v>715.2</v>
      </c>
      <c r="R244" s="106">
        <v>1072.8</v>
      </c>
    </row>
    <row r="245" spans="1:18" ht="45" x14ac:dyDescent="0.25">
      <c r="A245" s="105" t="s">
        <v>269</v>
      </c>
      <c r="B245" s="93" t="s">
        <v>251</v>
      </c>
      <c r="C245" s="93" t="s">
        <v>95</v>
      </c>
      <c r="D245" s="29">
        <v>48.5</v>
      </c>
      <c r="F245" s="30">
        <f t="shared" si="27"/>
        <v>48.5</v>
      </c>
      <c r="G245" s="28"/>
      <c r="H245" s="35"/>
      <c r="I245" s="28"/>
      <c r="J245" s="44">
        <f t="shared" si="28"/>
        <v>0</v>
      </c>
      <c r="K245" s="47">
        <v>48.5</v>
      </c>
      <c r="L245" s="47">
        <v>48.5</v>
      </c>
      <c r="M245" s="62">
        <f t="shared" si="29"/>
        <v>0</v>
      </c>
      <c r="N245" s="56"/>
      <c r="O245" s="56"/>
      <c r="P245" s="56"/>
      <c r="Q245" s="106">
        <v>164</v>
      </c>
      <c r="R245" s="106">
        <v>246</v>
      </c>
    </row>
    <row r="246" spans="1:18" ht="45" x14ac:dyDescent="0.25">
      <c r="A246" s="105" t="s">
        <v>60</v>
      </c>
      <c r="B246" s="93" t="s">
        <v>203</v>
      </c>
      <c r="C246" s="93"/>
      <c r="D246" s="29">
        <v>7243.1</v>
      </c>
      <c r="F246" s="30">
        <f t="shared" ref="F246:F263" si="30">SUM(D246:E246)</f>
        <v>7243.1</v>
      </c>
      <c r="G246" s="28"/>
      <c r="H246" s="35"/>
      <c r="I246" s="28"/>
      <c r="J246" s="44">
        <f t="shared" ref="J246:J263" si="31">G246+H246+I246</f>
        <v>0</v>
      </c>
      <c r="K246" s="47">
        <v>7243.1</v>
      </c>
      <c r="L246" s="47">
        <v>7243.1</v>
      </c>
      <c r="M246" s="62">
        <f t="shared" ref="M246:M263" si="32">L246-K246</f>
        <v>0</v>
      </c>
      <c r="N246" s="56"/>
      <c r="O246" s="56"/>
      <c r="P246" s="56"/>
      <c r="Q246" s="119">
        <v>16877.5</v>
      </c>
      <c r="R246" s="119">
        <v>17538.599999999999</v>
      </c>
    </row>
    <row r="247" spans="1:18" ht="30" x14ac:dyDescent="0.25">
      <c r="A247" s="109" t="s">
        <v>110</v>
      </c>
      <c r="B247" s="93" t="s">
        <v>206</v>
      </c>
      <c r="C247" s="93"/>
      <c r="D247" s="29">
        <v>7243.1</v>
      </c>
      <c r="F247" s="30">
        <f t="shared" si="30"/>
        <v>7243.1</v>
      </c>
      <c r="G247" s="28"/>
      <c r="H247" s="35"/>
      <c r="I247" s="28"/>
      <c r="J247" s="44">
        <f t="shared" si="31"/>
        <v>0</v>
      </c>
      <c r="K247" s="47">
        <v>7243.1</v>
      </c>
      <c r="L247" s="47">
        <v>7243.1</v>
      </c>
      <c r="M247" s="62">
        <f t="shared" si="32"/>
        <v>0</v>
      </c>
      <c r="N247" s="56"/>
      <c r="O247" s="56"/>
      <c r="P247" s="56"/>
      <c r="Q247" s="119">
        <v>7243</v>
      </c>
      <c r="R247" s="119">
        <v>7243</v>
      </c>
    </row>
    <row r="248" spans="1:18" ht="60" x14ac:dyDescent="0.25">
      <c r="A248" s="105" t="s">
        <v>63</v>
      </c>
      <c r="B248" s="93" t="s">
        <v>299</v>
      </c>
      <c r="C248" s="93"/>
      <c r="D248" s="29">
        <v>7243.1</v>
      </c>
      <c r="F248" s="30">
        <f t="shared" si="30"/>
        <v>7243.1</v>
      </c>
      <c r="G248" s="28"/>
      <c r="H248" s="35"/>
      <c r="I248" s="28"/>
      <c r="J248" s="44">
        <f t="shared" si="31"/>
        <v>0</v>
      </c>
      <c r="K248" s="47">
        <v>7243.1</v>
      </c>
      <c r="L248" s="47">
        <v>7243.1</v>
      </c>
      <c r="M248" s="62">
        <f t="shared" si="32"/>
        <v>0</v>
      </c>
      <c r="N248" s="56"/>
      <c r="O248" s="56"/>
      <c r="P248" s="56"/>
      <c r="Q248" s="119">
        <v>7243</v>
      </c>
      <c r="R248" s="119">
        <v>7243</v>
      </c>
    </row>
    <row r="249" spans="1:18" ht="15.75" x14ac:dyDescent="0.25">
      <c r="A249" s="104" t="s">
        <v>64</v>
      </c>
      <c r="B249" s="93" t="s">
        <v>299</v>
      </c>
      <c r="C249" s="93">
        <v>500</v>
      </c>
      <c r="D249" s="12">
        <v>7243.1</v>
      </c>
      <c r="F249" s="30">
        <f t="shared" si="30"/>
        <v>7243.1</v>
      </c>
      <c r="G249" s="28"/>
      <c r="H249" s="35"/>
      <c r="I249" s="28"/>
      <c r="J249" s="44">
        <f t="shared" si="31"/>
        <v>0</v>
      </c>
      <c r="K249" s="47">
        <v>7243.1</v>
      </c>
      <c r="L249" s="47">
        <v>7243.1</v>
      </c>
      <c r="M249" s="62">
        <f t="shared" si="32"/>
        <v>0</v>
      </c>
      <c r="N249" s="56"/>
      <c r="O249" s="56"/>
      <c r="P249" s="56"/>
      <c r="Q249" s="119">
        <v>7243</v>
      </c>
      <c r="R249" s="119">
        <v>7243</v>
      </c>
    </row>
    <row r="250" spans="1:18" ht="45" x14ac:dyDescent="0.25">
      <c r="A250" s="110" t="s">
        <v>58</v>
      </c>
      <c r="B250" s="93" t="s">
        <v>204</v>
      </c>
      <c r="C250" s="93"/>
      <c r="D250" s="29">
        <v>11424.9</v>
      </c>
      <c r="F250" s="30">
        <f t="shared" si="30"/>
        <v>11424.9</v>
      </c>
      <c r="G250" s="28"/>
      <c r="H250" s="35"/>
      <c r="I250" s="28"/>
      <c r="J250" s="44">
        <f t="shared" si="31"/>
        <v>0</v>
      </c>
      <c r="K250" s="47">
        <v>11424.9</v>
      </c>
      <c r="L250" s="47">
        <v>11424.9</v>
      </c>
      <c r="M250" s="62">
        <f t="shared" si="32"/>
        <v>0</v>
      </c>
      <c r="N250" s="56"/>
      <c r="O250" s="56"/>
      <c r="P250" s="56"/>
      <c r="Q250" s="106">
        <v>9634.5</v>
      </c>
      <c r="R250" s="106">
        <v>10295.6</v>
      </c>
    </row>
    <row r="251" spans="1:18" ht="30" x14ac:dyDescent="0.25">
      <c r="A251" s="105" t="s">
        <v>12</v>
      </c>
      <c r="B251" s="93" t="s">
        <v>205</v>
      </c>
      <c r="C251" s="93"/>
      <c r="D251" s="29">
        <v>11424.9</v>
      </c>
      <c r="F251" s="30">
        <f t="shared" si="30"/>
        <v>11424.9</v>
      </c>
      <c r="G251" s="28"/>
      <c r="H251" s="35"/>
      <c r="I251" s="28"/>
      <c r="J251" s="44">
        <f t="shared" si="31"/>
        <v>0</v>
      </c>
      <c r="K251" s="47">
        <v>11424.9</v>
      </c>
      <c r="L251" s="47">
        <v>11424.9</v>
      </c>
      <c r="M251" s="62">
        <f t="shared" si="32"/>
        <v>0</v>
      </c>
      <c r="N251" s="56"/>
      <c r="O251" s="56"/>
      <c r="P251" s="56"/>
      <c r="Q251" s="106">
        <v>9634.5</v>
      </c>
      <c r="R251" s="106">
        <v>10295.6</v>
      </c>
    </row>
    <row r="252" spans="1:18" ht="90" x14ac:dyDescent="0.25">
      <c r="A252" s="105" t="s">
        <v>13</v>
      </c>
      <c r="B252" s="93" t="s">
        <v>205</v>
      </c>
      <c r="C252" s="93">
        <v>100</v>
      </c>
      <c r="D252" s="12">
        <v>9403.9</v>
      </c>
      <c r="F252" s="30">
        <f t="shared" si="30"/>
        <v>9403.9</v>
      </c>
      <c r="G252" s="28"/>
      <c r="H252" s="35"/>
      <c r="I252" s="28"/>
      <c r="J252" s="44">
        <f t="shared" si="31"/>
        <v>0</v>
      </c>
      <c r="K252" s="47">
        <v>9403.9</v>
      </c>
      <c r="L252" s="47">
        <v>9403.9</v>
      </c>
      <c r="M252" s="62">
        <f t="shared" si="32"/>
        <v>0</v>
      </c>
      <c r="N252" s="56"/>
      <c r="O252" s="56"/>
      <c r="P252" s="56"/>
      <c r="Q252" s="106">
        <v>9634.5</v>
      </c>
      <c r="R252" s="106">
        <v>9634.5</v>
      </c>
    </row>
    <row r="253" spans="1:18" ht="45" x14ac:dyDescent="0.25">
      <c r="A253" s="105" t="s">
        <v>269</v>
      </c>
      <c r="B253" s="93" t="s">
        <v>205</v>
      </c>
      <c r="C253" s="93">
        <v>200</v>
      </c>
      <c r="D253" s="12">
        <v>1999</v>
      </c>
      <c r="F253" s="30">
        <f t="shared" si="30"/>
        <v>1999</v>
      </c>
      <c r="G253" s="28"/>
      <c r="H253" s="35"/>
      <c r="I253" s="28"/>
      <c r="J253" s="44">
        <f t="shared" si="31"/>
        <v>0</v>
      </c>
      <c r="K253" s="47">
        <v>1999</v>
      </c>
      <c r="L253" s="47">
        <v>1999</v>
      </c>
      <c r="M253" s="62">
        <f t="shared" si="32"/>
        <v>0</v>
      </c>
      <c r="N253" s="56"/>
      <c r="O253" s="56"/>
      <c r="P253" s="56"/>
      <c r="Q253" s="106"/>
      <c r="R253" s="106">
        <v>661.1</v>
      </c>
    </row>
    <row r="254" spans="1:18" ht="45" x14ac:dyDescent="0.25">
      <c r="A254" s="105" t="s">
        <v>66</v>
      </c>
      <c r="B254" s="93" t="s">
        <v>207</v>
      </c>
      <c r="C254" s="93"/>
      <c r="D254" s="29">
        <v>2523.5</v>
      </c>
      <c r="F254" s="30">
        <f t="shared" si="30"/>
        <v>2523.5</v>
      </c>
      <c r="G254" s="28"/>
      <c r="H254" s="35"/>
      <c r="I254" s="28"/>
      <c r="J254" s="44">
        <f t="shared" si="31"/>
        <v>0</v>
      </c>
      <c r="K254" s="47">
        <v>2523.5</v>
      </c>
      <c r="L254" s="47">
        <v>2523.5</v>
      </c>
      <c r="M254" s="62">
        <f t="shared" si="32"/>
        <v>0</v>
      </c>
      <c r="N254" s="56"/>
      <c r="O254" s="56">
        <v>214.4</v>
      </c>
      <c r="P254" s="56"/>
      <c r="Q254" s="119">
        <v>2397</v>
      </c>
      <c r="R254" s="119">
        <v>2576</v>
      </c>
    </row>
    <row r="255" spans="1:18" ht="30" x14ac:dyDescent="0.25">
      <c r="A255" s="104" t="s">
        <v>65</v>
      </c>
      <c r="B255" s="93" t="s">
        <v>208</v>
      </c>
      <c r="C255" s="93"/>
      <c r="D255" s="29">
        <v>2523.5</v>
      </c>
      <c r="F255" s="30">
        <f t="shared" si="30"/>
        <v>2523.5</v>
      </c>
      <c r="G255" s="28"/>
      <c r="H255" s="35"/>
      <c r="I255" s="28"/>
      <c r="J255" s="44">
        <f t="shared" si="31"/>
        <v>0</v>
      </c>
      <c r="K255" s="47">
        <v>2523.5</v>
      </c>
      <c r="L255" s="47">
        <v>2523.5</v>
      </c>
      <c r="M255" s="62">
        <f t="shared" si="32"/>
        <v>0</v>
      </c>
      <c r="N255" s="56"/>
      <c r="O255" s="56">
        <v>214.4</v>
      </c>
      <c r="P255" s="56"/>
      <c r="Q255" s="119">
        <v>2397</v>
      </c>
      <c r="R255" s="119">
        <v>2576</v>
      </c>
    </row>
    <row r="256" spans="1:18" ht="30" x14ac:dyDescent="0.25">
      <c r="A256" s="105" t="s">
        <v>12</v>
      </c>
      <c r="B256" s="93" t="s">
        <v>332</v>
      </c>
      <c r="C256" s="93"/>
      <c r="D256" s="29">
        <v>2523.5</v>
      </c>
      <c r="F256" s="30">
        <f t="shared" si="30"/>
        <v>2523.5</v>
      </c>
      <c r="G256" s="28"/>
      <c r="H256" s="35"/>
      <c r="I256" s="28"/>
      <c r="J256" s="44">
        <f t="shared" si="31"/>
        <v>0</v>
      </c>
      <c r="K256" s="47">
        <v>2523.5</v>
      </c>
      <c r="L256" s="47">
        <v>2523.5</v>
      </c>
      <c r="M256" s="62">
        <f t="shared" si="32"/>
        <v>0</v>
      </c>
      <c r="N256" s="56"/>
      <c r="O256" s="56">
        <v>214.4</v>
      </c>
      <c r="P256" s="56"/>
      <c r="Q256" s="119">
        <v>2397</v>
      </c>
      <c r="R256" s="119">
        <v>2576</v>
      </c>
    </row>
    <row r="257" spans="1:18" ht="90" x14ac:dyDescent="0.25">
      <c r="A257" s="105" t="s">
        <v>13</v>
      </c>
      <c r="B257" s="93" t="s">
        <v>332</v>
      </c>
      <c r="C257" s="93">
        <v>100</v>
      </c>
      <c r="D257" s="12">
        <v>2311.3000000000002</v>
      </c>
      <c r="F257" s="30">
        <f t="shared" si="30"/>
        <v>2311.3000000000002</v>
      </c>
      <c r="G257" s="28"/>
      <c r="H257" s="35"/>
      <c r="I257" s="28"/>
      <c r="J257" s="44">
        <f t="shared" si="31"/>
        <v>0</v>
      </c>
      <c r="K257" s="47">
        <v>2311.3000000000002</v>
      </c>
      <c r="L257" s="47">
        <v>2311.3000000000002</v>
      </c>
      <c r="M257" s="62">
        <f t="shared" si="32"/>
        <v>0</v>
      </c>
      <c r="N257" s="56"/>
      <c r="O257" s="56">
        <v>214.4</v>
      </c>
      <c r="P257" s="56"/>
      <c r="Q257" s="106">
        <v>2396.5</v>
      </c>
      <c r="R257" s="106">
        <v>2396.5</v>
      </c>
    </row>
    <row r="258" spans="1:18" ht="45" x14ac:dyDescent="0.25">
      <c r="A258" s="105" t="s">
        <v>269</v>
      </c>
      <c r="B258" s="93" t="s">
        <v>332</v>
      </c>
      <c r="C258" s="93">
        <v>200</v>
      </c>
      <c r="D258" s="12">
        <v>211</v>
      </c>
      <c r="F258" s="30">
        <f t="shared" si="30"/>
        <v>211</v>
      </c>
      <c r="G258" s="28"/>
      <c r="H258" s="35"/>
      <c r="I258" s="28"/>
      <c r="J258" s="44">
        <f t="shared" si="31"/>
        <v>0</v>
      </c>
      <c r="K258" s="47">
        <v>211</v>
      </c>
      <c r="L258" s="47">
        <v>211</v>
      </c>
      <c r="M258" s="62">
        <f t="shared" si="32"/>
        <v>0</v>
      </c>
      <c r="N258" s="56"/>
      <c r="O258" s="56"/>
      <c r="P258" s="56"/>
      <c r="Q258" s="106"/>
      <c r="R258" s="119">
        <v>179</v>
      </c>
    </row>
    <row r="259" spans="1:18" ht="15.75" x14ac:dyDescent="0.25">
      <c r="A259" s="105" t="s">
        <v>19</v>
      </c>
      <c r="B259" s="93" t="s">
        <v>332</v>
      </c>
      <c r="C259" s="93" t="s">
        <v>101</v>
      </c>
      <c r="D259" s="29">
        <v>1.2</v>
      </c>
      <c r="F259" s="30">
        <f t="shared" si="30"/>
        <v>1.2</v>
      </c>
      <c r="G259" s="28"/>
      <c r="H259" s="35"/>
      <c r="I259" s="28"/>
      <c r="J259" s="44">
        <f t="shared" si="31"/>
        <v>0</v>
      </c>
      <c r="K259" s="47">
        <v>1.2</v>
      </c>
      <c r="L259" s="47">
        <v>1.2</v>
      </c>
      <c r="M259" s="62">
        <f t="shared" si="32"/>
        <v>0</v>
      </c>
      <c r="N259" s="56"/>
      <c r="O259" s="56"/>
      <c r="P259" s="56"/>
      <c r="Q259" s="106">
        <v>0.5</v>
      </c>
      <c r="R259" s="106">
        <v>0.5</v>
      </c>
    </row>
    <row r="260" spans="1:18" ht="30" x14ac:dyDescent="0.25">
      <c r="A260" s="105" t="s">
        <v>179</v>
      </c>
      <c r="B260" s="93" t="s">
        <v>178</v>
      </c>
      <c r="C260" s="93"/>
      <c r="D260" s="12">
        <v>30.1</v>
      </c>
      <c r="F260" s="30">
        <f t="shared" si="30"/>
        <v>30.1</v>
      </c>
      <c r="G260" s="28"/>
      <c r="H260" s="35"/>
      <c r="I260" s="28"/>
      <c r="J260" s="44">
        <f t="shared" si="31"/>
        <v>0</v>
      </c>
      <c r="K260" s="47">
        <v>30.1</v>
      </c>
      <c r="L260" s="47">
        <v>30.1</v>
      </c>
      <c r="M260" s="62">
        <f t="shared" si="32"/>
        <v>0</v>
      </c>
      <c r="N260" s="56"/>
      <c r="O260" s="56"/>
      <c r="P260" s="56"/>
      <c r="Q260" s="106">
        <v>30.1</v>
      </c>
      <c r="R260" s="106">
        <v>32288.2</v>
      </c>
    </row>
    <row r="261" spans="1:18" ht="15.75" x14ac:dyDescent="0.25">
      <c r="A261" s="105" t="s">
        <v>147</v>
      </c>
      <c r="B261" s="93" t="s">
        <v>180</v>
      </c>
      <c r="C261" s="93"/>
      <c r="D261" s="12">
        <v>30.1</v>
      </c>
      <c r="F261" s="30">
        <f t="shared" si="30"/>
        <v>30.1</v>
      </c>
      <c r="G261" s="28"/>
      <c r="H261" s="35"/>
      <c r="I261" s="28"/>
      <c r="J261" s="44">
        <f t="shared" si="31"/>
        <v>0</v>
      </c>
      <c r="K261" s="47">
        <v>30.1</v>
      </c>
      <c r="L261" s="47">
        <v>30.1</v>
      </c>
      <c r="M261" s="62">
        <f t="shared" si="32"/>
        <v>0</v>
      </c>
      <c r="N261" s="56"/>
      <c r="O261" s="56"/>
      <c r="P261" s="56"/>
      <c r="Q261" s="106">
        <v>30.1</v>
      </c>
      <c r="R261" s="106">
        <v>32288.2</v>
      </c>
    </row>
    <row r="262" spans="1:18" ht="30" x14ac:dyDescent="0.25">
      <c r="A262" s="104" t="s">
        <v>32</v>
      </c>
      <c r="B262" s="93" t="s">
        <v>181</v>
      </c>
      <c r="C262" s="93"/>
      <c r="D262" s="12">
        <v>30.1</v>
      </c>
      <c r="F262" s="30">
        <f t="shared" si="30"/>
        <v>30.1</v>
      </c>
      <c r="G262" s="28"/>
      <c r="H262" s="35"/>
      <c r="I262" s="28"/>
      <c r="J262" s="44">
        <f t="shared" si="31"/>
        <v>0</v>
      </c>
      <c r="K262" s="47">
        <v>30.1</v>
      </c>
      <c r="L262" s="47">
        <v>30.1</v>
      </c>
      <c r="M262" s="62">
        <f t="shared" si="32"/>
        <v>0</v>
      </c>
      <c r="N262" s="56"/>
      <c r="O262" s="56"/>
      <c r="P262" s="56"/>
      <c r="Q262" s="106">
        <v>30.1</v>
      </c>
      <c r="R262" s="106">
        <v>30.1</v>
      </c>
    </row>
    <row r="263" spans="1:18" ht="45" x14ac:dyDescent="0.25">
      <c r="A263" s="105" t="s">
        <v>269</v>
      </c>
      <c r="B263" s="93" t="s">
        <v>181</v>
      </c>
      <c r="C263" s="93">
        <v>200</v>
      </c>
      <c r="D263" s="12">
        <v>30.1</v>
      </c>
      <c r="F263" s="30">
        <f t="shared" si="30"/>
        <v>30.1</v>
      </c>
      <c r="G263" s="28"/>
      <c r="H263" s="35"/>
      <c r="I263" s="28"/>
      <c r="J263" s="44">
        <f t="shared" si="31"/>
        <v>0</v>
      </c>
      <c r="K263" s="47">
        <v>30.1</v>
      </c>
      <c r="L263" s="47">
        <v>30.1</v>
      </c>
      <c r="M263" s="62">
        <f t="shared" si="32"/>
        <v>0</v>
      </c>
      <c r="N263" s="56"/>
      <c r="O263" s="56"/>
      <c r="P263" s="56"/>
      <c r="Q263" s="106">
        <v>30.1</v>
      </c>
      <c r="R263" s="106">
        <v>30.1</v>
      </c>
    </row>
    <row r="264" spans="1:18" ht="75" x14ac:dyDescent="0.25">
      <c r="A264" s="105" t="s">
        <v>387</v>
      </c>
      <c r="B264" s="93" t="s">
        <v>404</v>
      </c>
      <c r="C264" s="93"/>
      <c r="D264" s="29"/>
      <c r="F264" s="30"/>
      <c r="G264" s="29"/>
      <c r="H264" s="35"/>
      <c r="I264" s="28"/>
      <c r="J264" s="44"/>
      <c r="K264" s="47"/>
      <c r="L264" s="47"/>
      <c r="M264" s="62"/>
      <c r="N264" s="56"/>
      <c r="O264" s="56"/>
      <c r="P264" s="56"/>
      <c r="Q264" s="106">
        <v>0</v>
      </c>
      <c r="R264" s="119">
        <v>32258.1</v>
      </c>
    </row>
    <row r="265" spans="1:18" ht="45" x14ac:dyDescent="0.25">
      <c r="A265" s="105" t="s">
        <v>268</v>
      </c>
      <c r="B265" s="93" t="s">
        <v>404</v>
      </c>
      <c r="C265" s="93" t="s">
        <v>114</v>
      </c>
      <c r="D265" s="29"/>
      <c r="F265" s="30"/>
      <c r="G265" s="29"/>
      <c r="H265" s="35"/>
      <c r="I265" s="28"/>
      <c r="J265" s="44"/>
      <c r="K265" s="47"/>
      <c r="L265" s="47"/>
      <c r="M265" s="62"/>
      <c r="N265" s="56"/>
      <c r="O265" s="56"/>
      <c r="P265" s="56"/>
      <c r="Q265" s="106">
        <v>0</v>
      </c>
      <c r="R265" s="119">
        <v>32258.1</v>
      </c>
    </row>
    <row r="266" spans="1:18" ht="15.75" customHeight="1" x14ac:dyDescent="0.25">
      <c r="A266" s="116"/>
      <c r="B266" s="101"/>
      <c r="C266" s="101"/>
      <c r="D266" s="49"/>
      <c r="F266" s="49"/>
      <c r="G266" s="50"/>
      <c r="H266" s="51"/>
      <c r="I266" s="50"/>
      <c r="J266" s="52"/>
      <c r="K266" s="53"/>
      <c r="L266" s="53"/>
      <c r="M266" s="53"/>
    </row>
    <row r="267" spans="1:18" ht="112.5" customHeight="1" x14ac:dyDescent="0.25">
      <c r="A267" s="117" t="s">
        <v>112</v>
      </c>
      <c r="C267" s="143" t="s">
        <v>326</v>
      </c>
      <c r="D267" s="143"/>
      <c r="E267" s="143"/>
      <c r="F267" s="143"/>
      <c r="G267" s="143"/>
      <c r="H267" s="143"/>
      <c r="I267" s="143"/>
      <c r="J267" s="143"/>
      <c r="K267" s="143"/>
      <c r="L267" s="143"/>
      <c r="M267" s="143"/>
      <c r="N267" s="143"/>
      <c r="O267" s="143"/>
      <c r="P267" s="143"/>
      <c r="Q267" s="143"/>
      <c r="R267" s="143"/>
    </row>
  </sheetData>
  <autoFilter ref="A18:S265" xr:uid="{00000000-0009-0000-0000-000004000000}">
    <sortState xmlns:xlrd2="http://schemas.microsoft.com/office/spreadsheetml/2017/richdata2" ref="A19:S400">
      <sortCondition ref="B18:B400"/>
    </sortState>
  </autoFilter>
  <mergeCells count="28">
    <mergeCell ref="B2:R2"/>
    <mergeCell ref="B3:R3"/>
    <mergeCell ref="B4:R4"/>
    <mergeCell ref="B5:R5"/>
    <mergeCell ref="B6:R6"/>
    <mergeCell ref="B7:R7"/>
    <mergeCell ref="A10:R10"/>
    <mergeCell ref="B12:C12"/>
    <mergeCell ref="B13:C13"/>
    <mergeCell ref="A14:A16"/>
    <mergeCell ref="B14:C14"/>
    <mergeCell ref="D14:D16"/>
    <mergeCell ref="F14:F16"/>
    <mergeCell ref="G14:G16"/>
    <mergeCell ref="H14:H16"/>
    <mergeCell ref="B15:B16"/>
    <mergeCell ref="C15:C16"/>
    <mergeCell ref="I14:I16"/>
    <mergeCell ref="J14:J16"/>
    <mergeCell ref="K14:K16"/>
    <mergeCell ref="C267:R267"/>
    <mergeCell ref="O14:O16"/>
    <mergeCell ref="P14:P16"/>
    <mergeCell ref="Q14:Q16"/>
    <mergeCell ref="R14:R16"/>
    <mergeCell ref="L14:L16"/>
    <mergeCell ref="M14:M16"/>
    <mergeCell ref="N14:N16"/>
  </mergeCells>
  <pageMargins left="1.1811023622047245" right="0.39370078740157483" top="0.59055118110236227" bottom="0.39370078740157483" header="0.39370078740157483" footer="0.51181102362204722"/>
  <pageSetup paperSize="9" scale="9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Лист1</vt:lpstr>
      <vt:lpstr>Лист2</vt:lpstr>
      <vt:lpstr>2020</vt:lpstr>
      <vt:lpstr>2020 (2)</vt:lpstr>
      <vt:lpstr>2020 (3)</vt:lpstr>
      <vt:lpstr>'2020'!Заголовки_для_печати</vt:lpstr>
      <vt:lpstr>'2020 (2)'!Заголовки_для_печати</vt:lpstr>
      <vt:lpstr>'2020 (3)'!Заголовки_для_печати</vt:lpstr>
      <vt:lpstr>'2020'!Область_печати</vt:lpstr>
      <vt:lpstr>'2020 (2)'!Область_печати</vt:lpstr>
      <vt:lpstr>'2020 (3)'!Область_печати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Довбня С.В.</cp:lastModifiedBy>
  <cp:lastPrinted>2019-12-16T11:16:50Z</cp:lastPrinted>
  <dcterms:created xsi:type="dcterms:W3CDTF">1996-10-08T23:32:33Z</dcterms:created>
  <dcterms:modified xsi:type="dcterms:W3CDTF">2021-12-01T13:22:50Z</dcterms:modified>
</cp:coreProperties>
</file>